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180" windowWidth="27240" windowHeight="4596"/>
  </bookViews>
  <sheets>
    <sheet name="Sheet1" sheetId="1" r:id="rId1"/>
  </sheets>
  <definedNames>
    <definedName name="Graph" localSheetId="0">Sheet1!$AL$148</definedName>
    <definedName name="Links" localSheetId="0">Sheet1!$A$5</definedName>
  </definedNames>
  <calcPr calcId="125725"/>
</workbook>
</file>

<file path=xl/calcChain.xml><?xml version="1.0" encoding="utf-8"?>
<calcChain xmlns="http://schemas.openxmlformats.org/spreadsheetml/2006/main">
  <c r="Q151" i="1"/>
  <c r="R151"/>
  <c r="S151"/>
  <c r="T151"/>
  <c r="U151"/>
  <c r="V151"/>
  <c r="W151"/>
  <c r="X151"/>
  <c r="Y151"/>
  <c r="Z151"/>
  <c r="AA151"/>
  <c r="AB151"/>
  <c r="AC151"/>
  <c r="AD151"/>
  <c r="AE151"/>
  <c r="AF151"/>
  <c r="AG151"/>
  <c r="AH151"/>
  <c r="AI151"/>
  <c r="AJ151"/>
  <c r="P151"/>
  <c r="P152"/>
  <c r="P150"/>
  <c r="D14" l="1"/>
  <c r="U4"/>
  <c r="T4"/>
  <c r="R4"/>
  <c r="B4"/>
  <c r="Q75" l="1"/>
  <c r="R75"/>
  <c r="S75"/>
  <c r="T75"/>
  <c r="U75"/>
  <c r="V75"/>
  <c r="W75"/>
  <c r="X75"/>
  <c r="Y75"/>
  <c r="Z75"/>
  <c r="AA75"/>
  <c r="AB75"/>
  <c r="AC75"/>
  <c r="AD75"/>
  <c r="AE75"/>
  <c r="AF75"/>
  <c r="AG75"/>
  <c r="AH75"/>
  <c r="AI75"/>
  <c r="AJ75"/>
  <c r="P75"/>
  <c r="N60"/>
  <c r="O40"/>
  <c r="O65" s="1"/>
  <c r="N91" s="1"/>
  <c r="O41"/>
  <c r="O66" s="1"/>
  <c r="N92" s="1"/>
  <c r="O42"/>
  <c r="O67" s="1"/>
  <c r="N93" s="1"/>
  <c r="O43"/>
  <c r="O68" s="1"/>
  <c r="N94" s="1"/>
  <c r="O44"/>
  <c r="O69" s="1"/>
  <c r="N95" s="1"/>
  <c r="O45"/>
  <c r="O70" s="1"/>
  <c r="N96" s="1"/>
  <c r="O46"/>
  <c r="O71" s="1"/>
  <c r="N97" s="1"/>
  <c r="O47"/>
  <c r="O72" s="1"/>
  <c r="N98" s="1"/>
  <c r="O48"/>
  <c r="O73" s="1"/>
  <c r="O98" s="1"/>
  <c r="O39"/>
  <c r="O64" s="1"/>
  <c r="N90" s="1"/>
  <c r="G31"/>
  <c r="H33" s="1"/>
  <c r="Z50" s="1"/>
  <c r="O15"/>
  <c r="N51" s="1"/>
  <c r="O23"/>
  <c r="N59" s="1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P88"/>
  <c r="AF10"/>
  <c r="AG10"/>
  <c r="AH10"/>
  <c r="AI10"/>
  <c r="AJ10"/>
  <c r="H22"/>
  <c r="H23"/>
  <c r="H24"/>
  <c r="K24" s="1"/>
  <c r="Q7"/>
  <c r="S10"/>
  <c r="T10"/>
  <c r="U10"/>
  <c r="V10"/>
  <c r="W10"/>
  <c r="X10"/>
  <c r="Y10"/>
  <c r="Z10"/>
  <c r="AA10"/>
  <c r="AB10"/>
  <c r="AC10"/>
  <c r="AD10"/>
  <c r="AE10"/>
  <c r="P10"/>
  <c r="Q10"/>
  <c r="R10"/>
  <c r="H15"/>
  <c r="H16"/>
  <c r="H17"/>
  <c r="H18"/>
  <c r="H19"/>
  <c r="H20"/>
  <c r="H21"/>
  <c r="J14"/>
  <c r="J15"/>
  <c r="K15" s="1"/>
  <c r="M15" s="1"/>
  <c r="J16"/>
  <c r="Q16" s="1"/>
  <c r="Q29" s="1"/>
  <c r="J17"/>
  <c r="Q17" s="1"/>
  <c r="Q30" s="1"/>
  <c r="J18"/>
  <c r="K18" s="1"/>
  <c r="J19"/>
  <c r="Q19" s="1"/>
  <c r="Q32" s="1"/>
  <c r="J20"/>
  <c r="Q20" s="1"/>
  <c r="Q33" s="1"/>
  <c r="J21"/>
  <c r="Q21" s="1"/>
  <c r="Q34" s="1"/>
  <c r="J22"/>
  <c r="Q22" s="1"/>
  <c r="Q35" s="1"/>
  <c r="J23"/>
  <c r="Q23" s="1"/>
  <c r="Q36" s="1"/>
  <c r="D32"/>
  <c r="D33"/>
  <c r="E33" s="1"/>
  <c r="D34"/>
  <c r="E34" s="1"/>
  <c r="D35"/>
  <c r="E35" s="1"/>
  <c r="D36"/>
  <c r="E36" s="1"/>
  <c r="D37"/>
  <c r="E37" s="1"/>
  <c r="D38"/>
  <c r="E38" s="1"/>
  <c r="D39"/>
  <c r="E39" s="1"/>
  <c r="D40"/>
  <c r="E40" s="1"/>
  <c r="D41"/>
  <c r="E41" s="1"/>
  <c r="D42"/>
  <c r="E42" s="1"/>
  <c r="D43"/>
  <c r="E43" s="1"/>
  <c r="D44"/>
  <c r="E44" s="1"/>
  <c r="D45"/>
  <c r="E45" s="1"/>
  <c r="D46"/>
  <c r="E46" s="1"/>
  <c r="D47"/>
  <c r="E47" s="1"/>
  <c r="D48"/>
  <c r="E48" s="1"/>
  <c r="D49"/>
  <c r="E49" s="1"/>
  <c r="D50"/>
  <c r="E50" s="1"/>
  <c r="D51"/>
  <c r="E51" s="1"/>
  <c r="D52"/>
  <c r="E52" s="1"/>
  <c r="D53"/>
  <c r="E53" s="1"/>
  <c r="D54"/>
  <c r="E54" s="1"/>
  <c r="D55"/>
  <c r="E55" s="1"/>
  <c r="D56"/>
  <c r="E56" s="1"/>
  <c r="D57"/>
  <c r="E57" s="1"/>
  <c r="D58"/>
  <c r="E58" s="1"/>
  <c r="D59"/>
  <c r="E59" s="1"/>
  <c r="D60"/>
  <c r="E60" s="1"/>
  <c r="D61"/>
  <c r="E61" s="1"/>
  <c r="D62"/>
  <c r="E62" s="1"/>
  <c r="D63"/>
  <c r="E63" s="1"/>
  <c r="D64"/>
  <c r="E64" s="1"/>
  <c r="D65"/>
  <c r="E65" s="1"/>
  <c r="D66"/>
  <c r="E66" s="1"/>
  <c r="D67"/>
  <c r="E67" s="1"/>
  <c r="D68"/>
  <c r="E68" s="1"/>
  <c r="D69"/>
  <c r="E69" s="1"/>
  <c r="D70"/>
  <c r="E70" s="1"/>
  <c r="D71"/>
  <c r="E71" s="1"/>
  <c r="D72"/>
  <c r="E72" s="1"/>
  <c r="D73"/>
  <c r="E73" s="1"/>
  <c r="D74"/>
  <c r="E74" s="1"/>
  <c r="D75"/>
  <c r="E75" s="1"/>
  <c r="D76"/>
  <c r="E76" s="1"/>
  <c r="D77"/>
  <c r="E77" s="1"/>
  <c r="D78"/>
  <c r="E78" s="1"/>
  <c r="D79"/>
  <c r="E79" s="1"/>
  <c r="D80"/>
  <c r="E80" s="1"/>
  <c r="D81"/>
  <c r="E81" s="1"/>
  <c r="D82"/>
  <c r="E82" s="1"/>
  <c r="D83"/>
  <c r="E83" s="1"/>
  <c r="D84"/>
  <c r="E84" s="1"/>
  <c r="D85"/>
  <c r="E85" s="1"/>
  <c r="D86"/>
  <c r="E86" s="1"/>
  <c r="D87"/>
  <c r="E87" s="1"/>
  <c r="D88"/>
  <c r="E88" s="1"/>
  <c r="D89"/>
  <c r="E89" s="1"/>
  <c r="D90"/>
  <c r="E90" s="1"/>
  <c r="D91"/>
  <c r="E91" s="1"/>
  <c r="D92"/>
  <c r="E92" s="1"/>
  <c r="D93"/>
  <c r="E93" s="1"/>
  <c r="D94"/>
  <c r="E94" s="1"/>
  <c r="D95"/>
  <c r="E95" s="1"/>
  <c r="D96"/>
  <c r="E96" s="1"/>
  <c r="D97"/>
  <c r="E97" s="1"/>
  <c r="D98"/>
  <c r="E98" s="1"/>
  <c r="D99"/>
  <c r="E99" s="1"/>
  <c r="D100"/>
  <c r="E100" s="1"/>
  <c r="D101"/>
  <c r="E101" s="1"/>
  <c r="D102"/>
  <c r="E102" s="1"/>
  <c r="D103"/>
  <c r="E103" s="1"/>
  <c r="D104"/>
  <c r="E104" s="1"/>
  <c r="D105"/>
  <c r="E105" s="1"/>
  <c r="D106"/>
  <c r="E106" s="1"/>
  <c r="D107"/>
  <c r="E107" s="1"/>
  <c r="D108"/>
  <c r="E108" s="1"/>
  <c r="D109"/>
  <c r="E109" s="1"/>
  <c r="D110"/>
  <c r="E110" s="1"/>
  <c r="D111"/>
  <c r="E111" s="1"/>
  <c r="D23"/>
  <c r="D24"/>
  <c r="E24" s="1"/>
  <c r="D25"/>
  <c r="E25" s="1"/>
  <c r="D26"/>
  <c r="E26" s="1"/>
  <c r="D27"/>
  <c r="E27" s="1"/>
  <c r="D28"/>
  <c r="E28" s="1"/>
  <c r="D29"/>
  <c r="E29" s="1"/>
  <c r="D30"/>
  <c r="E30" s="1"/>
  <c r="D31"/>
  <c r="E31" s="1"/>
  <c r="D13"/>
  <c r="E14"/>
  <c r="D15"/>
  <c r="E15" s="1"/>
  <c r="D16"/>
  <c r="E16" s="1"/>
  <c r="D17"/>
  <c r="E17" s="1"/>
  <c r="D18"/>
  <c r="E18" s="1"/>
  <c r="D19"/>
  <c r="E19" s="1"/>
  <c r="D20"/>
  <c r="E20" s="1"/>
  <c r="D21"/>
  <c r="E21" s="1"/>
  <c r="D22"/>
  <c r="E22" s="1"/>
  <c r="R7" l="1"/>
  <c r="Q150"/>
  <c r="Q152" s="1"/>
  <c r="O76"/>
  <c r="N77"/>
  <c r="O77"/>
  <c r="O85"/>
  <c r="N85"/>
  <c r="O84"/>
  <c r="N84"/>
  <c r="O83"/>
  <c r="N83"/>
  <c r="O82"/>
  <c r="N82"/>
  <c r="O81"/>
  <c r="N81"/>
  <c r="O80"/>
  <c r="N80"/>
  <c r="O79"/>
  <c r="N79"/>
  <c r="O78"/>
  <c r="N78"/>
  <c r="P60"/>
  <c r="O51"/>
  <c r="O60"/>
  <c r="O59"/>
  <c r="O58"/>
  <c r="O57"/>
  <c r="O56"/>
  <c r="O55"/>
  <c r="O54"/>
  <c r="O53"/>
  <c r="O52"/>
  <c r="Q51"/>
  <c r="Q60"/>
  <c r="R51"/>
  <c r="R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P51"/>
  <c r="Q48"/>
  <c r="Q73" s="1"/>
  <c r="Q85" s="1"/>
  <c r="Q98" s="1"/>
  <c r="Q47"/>
  <c r="Q46"/>
  <c r="Q45"/>
  <c r="Q44"/>
  <c r="Q42"/>
  <c r="Q41"/>
  <c r="E23"/>
  <c r="E32"/>
  <c r="K21"/>
  <c r="K17"/>
  <c r="K16"/>
  <c r="K23"/>
  <c r="K22"/>
  <c r="M21"/>
  <c r="N21" s="1"/>
  <c r="O21" s="1"/>
  <c r="N57" s="1"/>
  <c r="Q58" s="1"/>
  <c r="M17"/>
  <c r="N17" s="1"/>
  <c r="O17" s="1"/>
  <c r="N53" s="1"/>
  <c r="Q53" s="1"/>
  <c r="M16"/>
  <c r="N16" s="1"/>
  <c r="O16" s="1"/>
  <c r="N52" s="1"/>
  <c r="Q52" s="1"/>
  <c r="M23"/>
  <c r="M22"/>
  <c r="N22" s="1"/>
  <c r="O22" s="1"/>
  <c r="N58" s="1"/>
  <c r="Q59" s="1"/>
  <c r="M18"/>
  <c r="N18" s="1"/>
  <c r="O18" s="1"/>
  <c r="N54" s="1"/>
  <c r="Q54" s="1"/>
  <c r="Q14"/>
  <c r="Q27" s="1"/>
  <c r="R14"/>
  <c r="S14"/>
  <c r="T14"/>
  <c r="U14"/>
  <c r="V14"/>
  <c r="W14"/>
  <c r="X14"/>
  <c r="Y14"/>
  <c r="K20"/>
  <c r="K14"/>
  <c r="P14"/>
  <c r="P27" s="1"/>
  <c r="P23"/>
  <c r="P36" s="1"/>
  <c r="P22"/>
  <c r="P35" s="1"/>
  <c r="P21"/>
  <c r="P34" s="1"/>
  <c r="P20"/>
  <c r="P33" s="1"/>
  <c r="P19"/>
  <c r="P32" s="1"/>
  <c r="P18"/>
  <c r="P31" s="1"/>
  <c r="P17"/>
  <c r="P30" s="1"/>
  <c r="P16"/>
  <c r="P29" s="1"/>
  <c r="P15"/>
  <c r="P28" s="1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Q31" s="1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Q28" s="1"/>
  <c r="AJ14"/>
  <c r="AI14"/>
  <c r="AH14"/>
  <c r="AG14"/>
  <c r="AF14"/>
  <c r="AE14"/>
  <c r="AD14"/>
  <c r="AC14"/>
  <c r="AB14"/>
  <c r="AA14"/>
  <c r="Z14"/>
  <c r="O89"/>
  <c r="O97"/>
  <c r="O96"/>
  <c r="O95"/>
  <c r="O94"/>
  <c r="O93"/>
  <c r="O92"/>
  <c r="O91"/>
  <c r="O90"/>
  <c r="R36"/>
  <c r="R35"/>
  <c r="R34"/>
  <c r="R33"/>
  <c r="R32"/>
  <c r="R31"/>
  <c r="R30"/>
  <c r="R29"/>
  <c r="R28"/>
  <c r="R27"/>
  <c r="K19"/>
  <c r="S7" l="1"/>
  <c r="R150"/>
  <c r="R152" s="1"/>
  <c r="Q66"/>
  <c r="Q67"/>
  <c r="Q71"/>
  <c r="Q72"/>
  <c r="Q84" s="1"/>
  <c r="Q97" s="1"/>
  <c r="P59"/>
  <c r="P58"/>
  <c r="P54"/>
  <c r="P53"/>
  <c r="P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R59"/>
  <c r="R58"/>
  <c r="R54"/>
  <c r="R53"/>
  <c r="R52"/>
  <c r="R39"/>
  <c r="R64" s="1"/>
  <c r="R40"/>
  <c r="R65" s="1"/>
  <c r="R41"/>
  <c r="R66" s="1"/>
  <c r="R42"/>
  <c r="R67" s="1"/>
  <c r="R43"/>
  <c r="R44"/>
  <c r="R45"/>
  <c r="R46"/>
  <c r="R71" s="1"/>
  <c r="R47"/>
  <c r="R72" s="1"/>
  <c r="R48"/>
  <c r="R73" s="1"/>
  <c r="R85" s="1"/>
  <c r="R98" s="1"/>
  <c r="Q40"/>
  <c r="Q65" s="1"/>
  <c r="Q77" s="1"/>
  <c r="Q43"/>
  <c r="P40"/>
  <c r="P65" s="1"/>
  <c r="P41"/>
  <c r="P66" s="1"/>
  <c r="P42"/>
  <c r="P67" s="1"/>
  <c r="P43"/>
  <c r="P44"/>
  <c r="P45"/>
  <c r="P46"/>
  <c r="P71" s="1"/>
  <c r="P47"/>
  <c r="P72" s="1"/>
  <c r="P48"/>
  <c r="P73" s="1"/>
  <c r="P85" s="1"/>
  <c r="P98" s="1"/>
  <c r="P39"/>
  <c r="P64" s="1"/>
  <c r="P76" s="1"/>
  <c r="Q39"/>
  <c r="Q64" s="1"/>
  <c r="Q76" s="1"/>
  <c r="K13"/>
  <c r="M19"/>
  <c r="N19" s="1"/>
  <c r="O19" s="1"/>
  <c r="N55" s="1"/>
  <c r="M20"/>
  <c r="N20" s="1"/>
  <c r="O20" s="1"/>
  <c r="N56" s="1"/>
  <c r="T7" l="1"/>
  <c r="S150"/>
  <c r="S152" s="1"/>
  <c r="S36"/>
  <c r="S48" s="1"/>
  <c r="S73" s="1"/>
  <c r="S85" s="1"/>
  <c r="S98" s="1"/>
  <c r="S35"/>
  <c r="S47" s="1"/>
  <c r="S72" s="1"/>
  <c r="S34"/>
  <c r="S46" s="1"/>
  <c r="S71" s="1"/>
  <c r="S33"/>
  <c r="S45" s="1"/>
  <c r="S32"/>
  <c r="S44" s="1"/>
  <c r="S31"/>
  <c r="S43" s="1"/>
  <c r="S30"/>
  <c r="S42" s="1"/>
  <c r="S67" s="1"/>
  <c r="S29"/>
  <c r="S41" s="1"/>
  <c r="S66" s="1"/>
  <c r="S28"/>
  <c r="S40" s="1"/>
  <c r="S65" s="1"/>
  <c r="S27"/>
  <c r="S39" s="1"/>
  <c r="S64" s="1"/>
  <c r="P84"/>
  <c r="P97" s="1"/>
  <c r="P83"/>
  <c r="P78"/>
  <c r="P77"/>
  <c r="S84"/>
  <c r="S97" s="1"/>
  <c r="R84"/>
  <c r="R97" s="1"/>
  <c r="S83"/>
  <c r="R83"/>
  <c r="S78"/>
  <c r="R78"/>
  <c r="S77"/>
  <c r="R77"/>
  <c r="S76"/>
  <c r="R76"/>
  <c r="Q83"/>
  <c r="Q96" s="1"/>
  <c r="Q78"/>
  <c r="Q57"/>
  <c r="Q70" s="1"/>
  <c r="Q82" s="1"/>
  <c r="R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P57"/>
  <c r="Q55"/>
  <c r="Q56"/>
  <c r="Q69" s="1"/>
  <c r="Q81" s="1"/>
  <c r="R55"/>
  <c r="R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P55"/>
  <c r="P56"/>
  <c r="P70"/>
  <c r="P82" s="1"/>
  <c r="P69"/>
  <c r="P81" s="1"/>
  <c r="P68"/>
  <c r="P80" s="1"/>
  <c r="Q68"/>
  <c r="Q80" s="1"/>
  <c r="S70"/>
  <c r="S82" s="1"/>
  <c r="R70"/>
  <c r="R82" s="1"/>
  <c r="S69"/>
  <c r="S81" s="1"/>
  <c r="R69"/>
  <c r="R81" s="1"/>
  <c r="S68"/>
  <c r="S80" s="1"/>
  <c r="R68"/>
  <c r="R80" s="1"/>
  <c r="U7" l="1"/>
  <c r="T150"/>
  <c r="T152" s="1"/>
  <c r="T36"/>
  <c r="T48" s="1"/>
  <c r="T73" s="1"/>
  <c r="T85" s="1"/>
  <c r="T98" s="1"/>
  <c r="T35"/>
  <c r="T47" s="1"/>
  <c r="T72" s="1"/>
  <c r="T84" s="1"/>
  <c r="T97" s="1"/>
  <c r="T34"/>
  <c r="T46" s="1"/>
  <c r="T71" s="1"/>
  <c r="T83" s="1"/>
  <c r="T33"/>
  <c r="T45" s="1"/>
  <c r="T70" s="1"/>
  <c r="T82" s="1"/>
  <c r="T32"/>
  <c r="T44" s="1"/>
  <c r="T69" s="1"/>
  <c r="T81" s="1"/>
  <c r="T31"/>
  <c r="T43" s="1"/>
  <c r="T68" s="1"/>
  <c r="T80" s="1"/>
  <c r="T30"/>
  <c r="T42" s="1"/>
  <c r="T67" s="1"/>
  <c r="T29"/>
  <c r="T41" s="1"/>
  <c r="T66" s="1"/>
  <c r="T78" s="1"/>
  <c r="T28"/>
  <c r="T40" s="1"/>
  <c r="T65" s="1"/>
  <c r="T77" s="1"/>
  <c r="T27"/>
  <c r="T39" s="1"/>
  <c r="T64" s="1"/>
  <c r="T76" s="1"/>
  <c r="P96"/>
  <c r="P95" s="1"/>
  <c r="P94" s="1"/>
  <c r="P93" s="1"/>
  <c r="Q95"/>
  <c r="Q94" s="1"/>
  <c r="Q93" s="1"/>
  <c r="R96"/>
  <c r="R95" s="1"/>
  <c r="R94" s="1"/>
  <c r="R93" s="1"/>
  <c r="S96"/>
  <c r="S95" s="1"/>
  <c r="S94" s="1"/>
  <c r="S93" s="1"/>
  <c r="T96"/>
  <c r="T95" s="1"/>
  <c r="T94" s="1"/>
  <c r="T93" s="1"/>
  <c r="Q79"/>
  <c r="Q92" s="1"/>
  <c r="Q91" s="1"/>
  <c r="Q90" s="1"/>
  <c r="Q89" s="1"/>
  <c r="R79"/>
  <c r="R92" s="1"/>
  <c r="R91" s="1"/>
  <c r="R90" s="1"/>
  <c r="R89" s="1"/>
  <c r="S79"/>
  <c r="S92" s="1"/>
  <c r="S91" s="1"/>
  <c r="S90" s="1"/>
  <c r="S89" s="1"/>
  <c r="T79"/>
  <c r="T92" s="1"/>
  <c r="T91" s="1"/>
  <c r="T90" s="1"/>
  <c r="T89" s="1"/>
  <c r="P79"/>
  <c r="P92" s="1"/>
  <c r="P91" s="1"/>
  <c r="P90" s="1"/>
  <c r="P89" s="1"/>
  <c r="V7" l="1"/>
  <c r="U150"/>
  <c r="U152" s="1"/>
  <c r="U36"/>
  <c r="U48" s="1"/>
  <c r="U73" s="1"/>
  <c r="U85" s="1"/>
  <c r="U98" s="1"/>
  <c r="U35"/>
  <c r="U47" s="1"/>
  <c r="U72" s="1"/>
  <c r="U84" s="1"/>
  <c r="U97" s="1"/>
  <c r="U34"/>
  <c r="U46" s="1"/>
  <c r="U71" s="1"/>
  <c r="U83" s="1"/>
  <c r="U33"/>
  <c r="U45" s="1"/>
  <c r="U70" s="1"/>
  <c r="U82" s="1"/>
  <c r="U32"/>
  <c r="U44" s="1"/>
  <c r="U69" s="1"/>
  <c r="U81" s="1"/>
  <c r="U31"/>
  <c r="U43" s="1"/>
  <c r="U68" s="1"/>
  <c r="U80" s="1"/>
  <c r="U30"/>
  <c r="U42" s="1"/>
  <c r="U67" s="1"/>
  <c r="U79" s="1"/>
  <c r="U29"/>
  <c r="U41" s="1"/>
  <c r="U66" s="1"/>
  <c r="U78" s="1"/>
  <c r="U28"/>
  <c r="U40" s="1"/>
  <c r="U65" s="1"/>
  <c r="U77" s="1"/>
  <c r="U27"/>
  <c r="U39" s="1"/>
  <c r="U64" s="1"/>
  <c r="U76" s="1"/>
  <c r="W7" l="1"/>
  <c r="V150"/>
  <c r="V152" s="1"/>
  <c r="V36"/>
  <c r="V48" s="1"/>
  <c r="V73" s="1"/>
  <c r="V85" s="1"/>
  <c r="V98" s="1"/>
  <c r="V35"/>
  <c r="V47" s="1"/>
  <c r="V72" s="1"/>
  <c r="V84" s="1"/>
  <c r="V97" s="1"/>
  <c r="V34"/>
  <c r="V46" s="1"/>
  <c r="V71" s="1"/>
  <c r="V83" s="1"/>
  <c r="V33"/>
  <c r="V45" s="1"/>
  <c r="V70" s="1"/>
  <c r="V82" s="1"/>
  <c r="V32"/>
  <c r="V44" s="1"/>
  <c r="V69" s="1"/>
  <c r="V81" s="1"/>
  <c r="V31"/>
  <c r="V43" s="1"/>
  <c r="V68" s="1"/>
  <c r="V80" s="1"/>
  <c r="V30"/>
  <c r="V42" s="1"/>
  <c r="V67" s="1"/>
  <c r="V79" s="1"/>
  <c r="V29"/>
  <c r="V41" s="1"/>
  <c r="V66" s="1"/>
  <c r="V78" s="1"/>
  <c r="V28"/>
  <c r="V40" s="1"/>
  <c r="V65" s="1"/>
  <c r="V77" s="1"/>
  <c r="V27"/>
  <c r="V39" s="1"/>
  <c r="V64" s="1"/>
  <c r="V76" s="1"/>
  <c r="U96"/>
  <c r="U95" s="1"/>
  <c r="U94" s="1"/>
  <c r="U93" s="1"/>
  <c r="U92" s="1"/>
  <c r="U91" s="1"/>
  <c r="U90" s="1"/>
  <c r="U89" s="1"/>
  <c r="X7" l="1"/>
  <c r="W150"/>
  <c r="W152" s="1"/>
  <c r="W36"/>
  <c r="W48" s="1"/>
  <c r="W73" s="1"/>
  <c r="W85" s="1"/>
  <c r="W98" s="1"/>
  <c r="W35"/>
  <c r="W47" s="1"/>
  <c r="W72" s="1"/>
  <c r="W84" s="1"/>
  <c r="W97" s="1"/>
  <c r="W34"/>
  <c r="W46" s="1"/>
  <c r="W71" s="1"/>
  <c r="W83" s="1"/>
  <c r="W33"/>
  <c r="W45" s="1"/>
  <c r="W70" s="1"/>
  <c r="W82" s="1"/>
  <c r="W32"/>
  <c r="W44" s="1"/>
  <c r="W69" s="1"/>
  <c r="W81" s="1"/>
  <c r="W31"/>
  <c r="W43" s="1"/>
  <c r="W68" s="1"/>
  <c r="W80" s="1"/>
  <c r="W30"/>
  <c r="W42" s="1"/>
  <c r="W67" s="1"/>
  <c r="W79" s="1"/>
  <c r="W29"/>
  <c r="W41" s="1"/>
  <c r="W66" s="1"/>
  <c r="W78" s="1"/>
  <c r="W28"/>
  <c r="W40" s="1"/>
  <c r="W65" s="1"/>
  <c r="W77" s="1"/>
  <c r="W27"/>
  <c r="W39" s="1"/>
  <c r="W64" s="1"/>
  <c r="W76" s="1"/>
  <c r="V96"/>
  <c r="V95" s="1"/>
  <c r="V94" s="1"/>
  <c r="V93" s="1"/>
  <c r="V92" s="1"/>
  <c r="V91" s="1"/>
  <c r="V90" s="1"/>
  <c r="V89" s="1"/>
  <c r="Y7" l="1"/>
  <c r="X150"/>
  <c r="X152" s="1"/>
  <c r="X36"/>
  <c r="X48" s="1"/>
  <c r="X73" s="1"/>
  <c r="X85" s="1"/>
  <c r="X98" s="1"/>
  <c r="X35"/>
  <c r="X47" s="1"/>
  <c r="X72" s="1"/>
  <c r="X84" s="1"/>
  <c r="X97" s="1"/>
  <c r="X34"/>
  <c r="X46" s="1"/>
  <c r="X71" s="1"/>
  <c r="X83" s="1"/>
  <c r="X33"/>
  <c r="X45" s="1"/>
  <c r="X70" s="1"/>
  <c r="X82" s="1"/>
  <c r="X32"/>
  <c r="X44" s="1"/>
  <c r="X69" s="1"/>
  <c r="X81" s="1"/>
  <c r="X31"/>
  <c r="X43" s="1"/>
  <c r="X68" s="1"/>
  <c r="X80" s="1"/>
  <c r="X30"/>
  <c r="X42" s="1"/>
  <c r="X67" s="1"/>
  <c r="X79" s="1"/>
  <c r="X29"/>
  <c r="X41" s="1"/>
  <c r="X66" s="1"/>
  <c r="X78" s="1"/>
  <c r="X28"/>
  <c r="X40" s="1"/>
  <c r="X65" s="1"/>
  <c r="X77" s="1"/>
  <c r="X27"/>
  <c r="X39" s="1"/>
  <c r="X64" s="1"/>
  <c r="X76" s="1"/>
  <c r="W96"/>
  <c r="W95" s="1"/>
  <c r="W94" s="1"/>
  <c r="W93" s="1"/>
  <c r="W92" s="1"/>
  <c r="W91" s="1"/>
  <c r="W90" s="1"/>
  <c r="W89" s="1"/>
  <c r="Z7" l="1"/>
  <c r="Y150"/>
  <c r="Y152" s="1"/>
  <c r="Y36"/>
  <c r="Y48" s="1"/>
  <c r="Y73" s="1"/>
  <c r="Y85" s="1"/>
  <c r="Y98" s="1"/>
  <c r="Y35"/>
  <c r="Y47" s="1"/>
  <c r="Y72" s="1"/>
  <c r="Y84" s="1"/>
  <c r="Y97" s="1"/>
  <c r="Y34"/>
  <c r="Y46" s="1"/>
  <c r="Y71" s="1"/>
  <c r="Y83" s="1"/>
  <c r="Y33"/>
  <c r="Y45" s="1"/>
  <c r="Y70" s="1"/>
  <c r="Y82" s="1"/>
  <c r="Y32"/>
  <c r="Y44" s="1"/>
  <c r="Y69" s="1"/>
  <c r="Y81" s="1"/>
  <c r="Y31"/>
  <c r="Y43" s="1"/>
  <c r="Y68" s="1"/>
  <c r="Y80" s="1"/>
  <c r="Y30"/>
  <c r="Y42" s="1"/>
  <c r="Y67" s="1"/>
  <c r="Y79" s="1"/>
  <c r="Y29"/>
  <c r="Y41" s="1"/>
  <c r="Y66" s="1"/>
  <c r="Y78" s="1"/>
  <c r="Y28"/>
  <c r="Y40" s="1"/>
  <c r="Y65" s="1"/>
  <c r="Y77" s="1"/>
  <c r="Y27"/>
  <c r="Y39" s="1"/>
  <c r="Y64" s="1"/>
  <c r="Y76" s="1"/>
  <c r="X96"/>
  <c r="X95" s="1"/>
  <c r="X94" s="1"/>
  <c r="X93" s="1"/>
  <c r="X92" s="1"/>
  <c r="X91" s="1"/>
  <c r="X90" s="1"/>
  <c r="X89" s="1"/>
  <c r="AA7" l="1"/>
  <c r="Z150"/>
  <c r="Z152" s="1"/>
  <c r="Z36"/>
  <c r="Z48" s="1"/>
  <c r="Z73" s="1"/>
  <c r="Z85" s="1"/>
  <c r="Z98" s="1"/>
  <c r="Z35"/>
  <c r="Z47" s="1"/>
  <c r="Z72" s="1"/>
  <c r="Z84" s="1"/>
  <c r="Z97" s="1"/>
  <c r="Z34"/>
  <c r="Z46" s="1"/>
  <c r="Z71" s="1"/>
  <c r="Z83" s="1"/>
  <c r="Z33"/>
  <c r="Z45" s="1"/>
  <c r="Z70" s="1"/>
  <c r="Z82" s="1"/>
  <c r="Z32"/>
  <c r="Z44" s="1"/>
  <c r="Z69" s="1"/>
  <c r="Z81" s="1"/>
  <c r="Z31"/>
  <c r="Z43" s="1"/>
  <c r="Z68" s="1"/>
  <c r="Z80" s="1"/>
  <c r="Z30"/>
  <c r="Z42" s="1"/>
  <c r="Z67" s="1"/>
  <c r="Z79" s="1"/>
  <c r="Z29"/>
  <c r="Z41" s="1"/>
  <c r="Z66" s="1"/>
  <c r="Z78" s="1"/>
  <c r="Z28"/>
  <c r="Z40" s="1"/>
  <c r="Z65" s="1"/>
  <c r="Z77" s="1"/>
  <c r="Z27"/>
  <c r="Z39" s="1"/>
  <c r="Z64" s="1"/>
  <c r="Z76" s="1"/>
  <c r="Y96"/>
  <c r="Y95" s="1"/>
  <c r="Y94" s="1"/>
  <c r="Y93" s="1"/>
  <c r="Y92" s="1"/>
  <c r="Y91" s="1"/>
  <c r="Y90" s="1"/>
  <c r="Y89" s="1"/>
  <c r="AB7" l="1"/>
  <c r="AA150"/>
  <c r="AA152" s="1"/>
  <c r="AA36"/>
  <c r="AA48" s="1"/>
  <c r="AA73" s="1"/>
  <c r="AA85" s="1"/>
  <c r="AA98" s="1"/>
  <c r="AA35"/>
  <c r="AA47" s="1"/>
  <c r="AA72" s="1"/>
  <c r="AA84" s="1"/>
  <c r="AA97" s="1"/>
  <c r="AA34"/>
  <c r="AA46" s="1"/>
  <c r="AA71" s="1"/>
  <c r="AA83" s="1"/>
  <c r="AA33"/>
  <c r="AA45" s="1"/>
  <c r="AA70" s="1"/>
  <c r="AA82" s="1"/>
  <c r="AA32"/>
  <c r="AA44" s="1"/>
  <c r="AA69" s="1"/>
  <c r="AA81" s="1"/>
  <c r="AA31"/>
  <c r="AA43" s="1"/>
  <c r="AA68" s="1"/>
  <c r="AA80" s="1"/>
  <c r="AA30"/>
  <c r="AA42" s="1"/>
  <c r="AA67" s="1"/>
  <c r="AA79" s="1"/>
  <c r="AA29"/>
  <c r="AA41" s="1"/>
  <c r="AA66" s="1"/>
  <c r="AA78" s="1"/>
  <c r="AA28"/>
  <c r="AA40" s="1"/>
  <c r="AA65" s="1"/>
  <c r="AA77" s="1"/>
  <c r="AA27"/>
  <c r="AA39" s="1"/>
  <c r="AA64" s="1"/>
  <c r="AA76" s="1"/>
  <c r="Z96"/>
  <c r="Z95" s="1"/>
  <c r="Z94" s="1"/>
  <c r="Z93" s="1"/>
  <c r="Z92" s="1"/>
  <c r="Z91" s="1"/>
  <c r="Z90" s="1"/>
  <c r="Z89" s="1"/>
  <c r="AC7" l="1"/>
  <c r="AB150"/>
  <c r="AB152" s="1"/>
  <c r="AB36"/>
  <c r="AB48" s="1"/>
  <c r="AB73" s="1"/>
  <c r="AB85" s="1"/>
  <c r="AB98" s="1"/>
  <c r="AB35"/>
  <c r="AB47" s="1"/>
  <c r="AB72" s="1"/>
  <c r="AB84" s="1"/>
  <c r="AB97" s="1"/>
  <c r="AB34"/>
  <c r="AB46" s="1"/>
  <c r="AB71" s="1"/>
  <c r="AB83" s="1"/>
  <c r="AB33"/>
  <c r="AB45" s="1"/>
  <c r="AB70" s="1"/>
  <c r="AB82" s="1"/>
  <c r="AB32"/>
  <c r="AB44" s="1"/>
  <c r="AB69" s="1"/>
  <c r="AB81" s="1"/>
  <c r="AB31"/>
  <c r="AB43" s="1"/>
  <c r="AB68" s="1"/>
  <c r="AB80" s="1"/>
  <c r="AB30"/>
  <c r="AB42" s="1"/>
  <c r="AB67" s="1"/>
  <c r="AB79" s="1"/>
  <c r="AB29"/>
  <c r="AB41" s="1"/>
  <c r="AB66" s="1"/>
  <c r="AB78" s="1"/>
  <c r="AB28"/>
  <c r="AB40" s="1"/>
  <c r="AB65" s="1"/>
  <c r="AB77" s="1"/>
  <c r="AB27"/>
  <c r="AB39" s="1"/>
  <c r="AB64" s="1"/>
  <c r="AB76" s="1"/>
  <c r="AA96"/>
  <c r="AA95" s="1"/>
  <c r="AA94" s="1"/>
  <c r="AA93" s="1"/>
  <c r="AA92" s="1"/>
  <c r="AA91" s="1"/>
  <c r="AA90" s="1"/>
  <c r="AA89" s="1"/>
  <c r="AD7" l="1"/>
  <c r="AC150"/>
  <c r="AC152" s="1"/>
  <c r="AC36"/>
  <c r="AC48" s="1"/>
  <c r="AC73" s="1"/>
  <c r="AC85" s="1"/>
  <c r="AC98" s="1"/>
  <c r="AC35"/>
  <c r="AC47" s="1"/>
  <c r="AC72" s="1"/>
  <c r="AC84" s="1"/>
  <c r="AC97" s="1"/>
  <c r="AC34"/>
  <c r="AC46" s="1"/>
  <c r="AC71" s="1"/>
  <c r="AC83" s="1"/>
  <c r="AC33"/>
  <c r="AC45" s="1"/>
  <c r="AC70" s="1"/>
  <c r="AC82" s="1"/>
  <c r="AC32"/>
  <c r="AC44" s="1"/>
  <c r="AC69" s="1"/>
  <c r="AC81" s="1"/>
  <c r="AC31"/>
  <c r="AC43" s="1"/>
  <c r="AC68" s="1"/>
  <c r="AC80" s="1"/>
  <c r="AC30"/>
  <c r="AC42" s="1"/>
  <c r="AC67" s="1"/>
  <c r="AC79" s="1"/>
  <c r="AC29"/>
  <c r="AC41" s="1"/>
  <c r="AC66" s="1"/>
  <c r="AC78" s="1"/>
  <c r="AC28"/>
  <c r="AC40" s="1"/>
  <c r="AC65" s="1"/>
  <c r="AC77" s="1"/>
  <c r="AC27"/>
  <c r="AC39" s="1"/>
  <c r="AC64" s="1"/>
  <c r="AC76" s="1"/>
  <c r="AB96"/>
  <c r="AB95" s="1"/>
  <c r="AB94" s="1"/>
  <c r="AB93" s="1"/>
  <c r="AB92" s="1"/>
  <c r="AB91" s="1"/>
  <c r="AB90" s="1"/>
  <c r="AB89" s="1"/>
  <c r="AE7" l="1"/>
  <c r="AD150"/>
  <c r="AD152" s="1"/>
  <c r="AD36"/>
  <c r="AD48" s="1"/>
  <c r="AD73" s="1"/>
  <c r="AD85" s="1"/>
  <c r="AD98" s="1"/>
  <c r="AD35"/>
  <c r="AD47" s="1"/>
  <c r="AD72" s="1"/>
  <c r="AD84" s="1"/>
  <c r="AD97" s="1"/>
  <c r="AD34"/>
  <c r="AD46" s="1"/>
  <c r="AD71" s="1"/>
  <c r="AD83" s="1"/>
  <c r="AD33"/>
  <c r="AD45" s="1"/>
  <c r="AD70" s="1"/>
  <c r="AD82" s="1"/>
  <c r="AD32"/>
  <c r="AD44" s="1"/>
  <c r="AD69" s="1"/>
  <c r="AD81" s="1"/>
  <c r="AD31"/>
  <c r="AD43" s="1"/>
  <c r="AD68" s="1"/>
  <c r="AD80" s="1"/>
  <c r="AD30"/>
  <c r="AD42" s="1"/>
  <c r="AD67" s="1"/>
  <c r="AD79" s="1"/>
  <c r="AD29"/>
  <c r="AD41" s="1"/>
  <c r="AD66" s="1"/>
  <c r="AD78" s="1"/>
  <c r="AD28"/>
  <c r="AD40" s="1"/>
  <c r="AD65" s="1"/>
  <c r="AD77" s="1"/>
  <c r="AD27"/>
  <c r="AD39" s="1"/>
  <c r="AD64" s="1"/>
  <c r="AD76" s="1"/>
  <c r="AC96"/>
  <c r="AC95" s="1"/>
  <c r="AC94" s="1"/>
  <c r="AC93" s="1"/>
  <c r="AC92" s="1"/>
  <c r="AC91" s="1"/>
  <c r="AC90" s="1"/>
  <c r="AC89" s="1"/>
  <c r="AF7" l="1"/>
  <c r="AE150"/>
  <c r="AE152" s="1"/>
  <c r="AE36"/>
  <c r="AE48" s="1"/>
  <c r="AE73" s="1"/>
  <c r="AE85" s="1"/>
  <c r="AE98" s="1"/>
  <c r="AE35"/>
  <c r="AE47" s="1"/>
  <c r="AE72" s="1"/>
  <c r="AE84" s="1"/>
  <c r="AE97" s="1"/>
  <c r="AE34"/>
  <c r="AE46" s="1"/>
  <c r="AE71" s="1"/>
  <c r="AE83" s="1"/>
  <c r="AE33"/>
  <c r="AE45" s="1"/>
  <c r="AE70" s="1"/>
  <c r="AE82" s="1"/>
  <c r="AE32"/>
  <c r="AE44" s="1"/>
  <c r="AE69" s="1"/>
  <c r="AE81" s="1"/>
  <c r="AE31"/>
  <c r="AE43" s="1"/>
  <c r="AE68" s="1"/>
  <c r="AE80" s="1"/>
  <c r="AE30"/>
  <c r="AE42" s="1"/>
  <c r="AE67" s="1"/>
  <c r="AE79" s="1"/>
  <c r="AE29"/>
  <c r="AE41" s="1"/>
  <c r="AE66" s="1"/>
  <c r="AE78" s="1"/>
  <c r="AE28"/>
  <c r="AE40" s="1"/>
  <c r="AE65" s="1"/>
  <c r="AE77" s="1"/>
  <c r="AE27"/>
  <c r="AE39" s="1"/>
  <c r="AE64" s="1"/>
  <c r="AE76" s="1"/>
  <c r="AD96"/>
  <c r="AD95" s="1"/>
  <c r="AD94" s="1"/>
  <c r="AD93" s="1"/>
  <c r="AD92" s="1"/>
  <c r="AD91" s="1"/>
  <c r="AD90" s="1"/>
  <c r="AD89" s="1"/>
  <c r="AG7" l="1"/>
  <c r="AF150"/>
  <c r="AF152" s="1"/>
  <c r="AF36"/>
  <c r="AF48" s="1"/>
  <c r="AF73" s="1"/>
  <c r="AF85" s="1"/>
  <c r="AF98" s="1"/>
  <c r="AF35"/>
  <c r="AF47" s="1"/>
  <c r="AF72" s="1"/>
  <c r="AF84" s="1"/>
  <c r="AF97" s="1"/>
  <c r="AF34"/>
  <c r="AF46" s="1"/>
  <c r="AF71" s="1"/>
  <c r="AF83" s="1"/>
  <c r="AF33"/>
  <c r="AF45" s="1"/>
  <c r="AF70" s="1"/>
  <c r="AF82" s="1"/>
  <c r="AF32"/>
  <c r="AF44" s="1"/>
  <c r="AF69" s="1"/>
  <c r="AF81" s="1"/>
  <c r="AF31"/>
  <c r="AF43" s="1"/>
  <c r="AF68" s="1"/>
  <c r="AF80" s="1"/>
  <c r="AF30"/>
  <c r="AF42" s="1"/>
  <c r="AF67" s="1"/>
  <c r="AF79" s="1"/>
  <c r="AF29"/>
  <c r="AF41" s="1"/>
  <c r="AF66" s="1"/>
  <c r="AF78" s="1"/>
  <c r="AF28"/>
  <c r="AF40" s="1"/>
  <c r="AF65" s="1"/>
  <c r="AF77" s="1"/>
  <c r="AF27"/>
  <c r="AF39" s="1"/>
  <c r="AF64" s="1"/>
  <c r="AF76" s="1"/>
  <c r="AE96"/>
  <c r="AE95" s="1"/>
  <c r="AE94" s="1"/>
  <c r="AE93" s="1"/>
  <c r="AE92" s="1"/>
  <c r="AE91" s="1"/>
  <c r="AE90" s="1"/>
  <c r="AE89" s="1"/>
  <c r="AH7" l="1"/>
  <c r="AG150"/>
  <c r="AG152" s="1"/>
  <c r="AG36"/>
  <c r="AG48" s="1"/>
  <c r="AG73" s="1"/>
  <c r="AG85" s="1"/>
  <c r="AG98" s="1"/>
  <c r="AG35"/>
  <c r="AG47" s="1"/>
  <c r="AG72" s="1"/>
  <c r="AG84" s="1"/>
  <c r="AG97" s="1"/>
  <c r="AG34"/>
  <c r="AG46" s="1"/>
  <c r="AG71" s="1"/>
  <c r="AG83" s="1"/>
  <c r="AG33"/>
  <c r="AG45" s="1"/>
  <c r="AG70" s="1"/>
  <c r="AG82" s="1"/>
  <c r="AG32"/>
  <c r="AG44" s="1"/>
  <c r="AG69" s="1"/>
  <c r="AG81" s="1"/>
  <c r="AG31"/>
  <c r="AG43" s="1"/>
  <c r="AG68" s="1"/>
  <c r="AG80" s="1"/>
  <c r="AG30"/>
  <c r="AG42" s="1"/>
  <c r="AG67" s="1"/>
  <c r="AG79" s="1"/>
  <c r="AG29"/>
  <c r="AG41" s="1"/>
  <c r="AG66" s="1"/>
  <c r="AG78" s="1"/>
  <c r="AG28"/>
  <c r="AG40" s="1"/>
  <c r="AG65" s="1"/>
  <c r="AG77" s="1"/>
  <c r="AG27"/>
  <c r="AG39" s="1"/>
  <c r="AG64" s="1"/>
  <c r="AG76" s="1"/>
  <c r="AF96"/>
  <c r="AF95" s="1"/>
  <c r="AF94" s="1"/>
  <c r="AF93" s="1"/>
  <c r="AF92" s="1"/>
  <c r="AF91" s="1"/>
  <c r="AF90" s="1"/>
  <c r="AF89" s="1"/>
  <c r="AI7" l="1"/>
  <c r="AH150"/>
  <c r="AH152" s="1"/>
  <c r="AH36"/>
  <c r="AH48" s="1"/>
  <c r="AH73" s="1"/>
  <c r="AH85" s="1"/>
  <c r="AH98" s="1"/>
  <c r="AH35"/>
  <c r="AH47" s="1"/>
  <c r="AH72" s="1"/>
  <c r="AH84" s="1"/>
  <c r="AH97" s="1"/>
  <c r="AH34"/>
  <c r="AH46" s="1"/>
  <c r="AH71" s="1"/>
  <c r="AH83" s="1"/>
  <c r="AH33"/>
  <c r="AH45" s="1"/>
  <c r="AH70" s="1"/>
  <c r="AH82" s="1"/>
  <c r="AH32"/>
  <c r="AH44" s="1"/>
  <c r="AH69" s="1"/>
  <c r="AH81" s="1"/>
  <c r="AH31"/>
  <c r="AH43" s="1"/>
  <c r="AH68" s="1"/>
  <c r="AH80" s="1"/>
  <c r="AH30"/>
  <c r="AH42" s="1"/>
  <c r="AH67" s="1"/>
  <c r="AH79" s="1"/>
  <c r="AH29"/>
  <c r="AH41" s="1"/>
  <c r="AH66" s="1"/>
  <c r="AH78" s="1"/>
  <c r="AH28"/>
  <c r="AH40" s="1"/>
  <c r="AH65" s="1"/>
  <c r="AH77" s="1"/>
  <c r="AH27"/>
  <c r="AH39" s="1"/>
  <c r="AH64" s="1"/>
  <c r="AH76" s="1"/>
  <c r="AG96"/>
  <c r="AG95" s="1"/>
  <c r="AG94" s="1"/>
  <c r="AG93" s="1"/>
  <c r="AG92" s="1"/>
  <c r="AG91" s="1"/>
  <c r="AG90" s="1"/>
  <c r="AG89" s="1"/>
  <c r="AJ7" l="1"/>
  <c r="AI150"/>
  <c r="AI152" s="1"/>
  <c r="AI36"/>
  <c r="AI48" s="1"/>
  <c r="AI73" s="1"/>
  <c r="AI85" s="1"/>
  <c r="AI98" s="1"/>
  <c r="AI35"/>
  <c r="AI47" s="1"/>
  <c r="AI72" s="1"/>
  <c r="AI84" s="1"/>
  <c r="AI97" s="1"/>
  <c r="AI34"/>
  <c r="AI46" s="1"/>
  <c r="AI71" s="1"/>
  <c r="AI83" s="1"/>
  <c r="AI33"/>
  <c r="AI45" s="1"/>
  <c r="AI70" s="1"/>
  <c r="AI82" s="1"/>
  <c r="AI32"/>
  <c r="AI44" s="1"/>
  <c r="AI69" s="1"/>
  <c r="AI81" s="1"/>
  <c r="AI31"/>
  <c r="AI43" s="1"/>
  <c r="AI68" s="1"/>
  <c r="AI80" s="1"/>
  <c r="AI30"/>
  <c r="AI42" s="1"/>
  <c r="AI67" s="1"/>
  <c r="AI79" s="1"/>
  <c r="AI29"/>
  <c r="AI41" s="1"/>
  <c r="AI66" s="1"/>
  <c r="AI78" s="1"/>
  <c r="AI28"/>
  <c r="AI40" s="1"/>
  <c r="AI65" s="1"/>
  <c r="AI77" s="1"/>
  <c r="AI27"/>
  <c r="AI39" s="1"/>
  <c r="AI64" s="1"/>
  <c r="AI76" s="1"/>
  <c r="AH96"/>
  <c r="AH95" s="1"/>
  <c r="AH94" s="1"/>
  <c r="AH93" s="1"/>
  <c r="AH92" s="1"/>
  <c r="AH91" s="1"/>
  <c r="AH90" s="1"/>
  <c r="AH89" s="1"/>
  <c r="AJ150" l="1"/>
  <c r="AJ152" s="1"/>
  <c r="AJ36"/>
  <c r="AJ48" s="1"/>
  <c r="AJ73" s="1"/>
  <c r="AJ85" s="1"/>
  <c r="AJ98" s="1"/>
  <c r="AJ35"/>
  <c r="AJ47" s="1"/>
  <c r="AJ72" s="1"/>
  <c r="AJ84" s="1"/>
  <c r="AJ97" s="1"/>
  <c r="AJ34"/>
  <c r="AJ46" s="1"/>
  <c r="AJ71" s="1"/>
  <c r="AJ83" s="1"/>
  <c r="AJ33"/>
  <c r="AJ45" s="1"/>
  <c r="AJ70" s="1"/>
  <c r="AJ82" s="1"/>
  <c r="AJ32"/>
  <c r="AJ44" s="1"/>
  <c r="AJ69" s="1"/>
  <c r="AJ81" s="1"/>
  <c r="AJ31"/>
  <c r="AJ43" s="1"/>
  <c r="AJ68" s="1"/>
  <c r="AJ80" s="1"/>
  <c r="AJ30"/>
  <c r="AJ42" s="1"/>
  <c r="AJ67" s="1"/>
  <c r="AJ79" s="1"/>
  <c r="AJ29"/>
  <c r="AJ41" s="1"/>
  <c r="AJ66" s="1"/>
  <c r="AJ78" s="1"/>
  <c r="AJ28"/>
  <c r="AJ40" s="1"/>
  <c r="AJ65" s="1"/>
  <c r="AJ77" s="1"/>
  <c r="AJ27"/>
  <c r="AJ39" s="1"/>
  <c r="AJ64" s="1"/>
  <c r="AJ76" s="1"/>
  <c r="AI96"/>
  <c r="AI95" s="1"/>
  <c r="AI94" s="1"/>
  <c r="AI93" s="1"/>
  <c r="AI92" s="1"/>
  <c r="AI91" s="1"/>
  <c r="AI90" s="1"/>
  <c r="AI89" s="1"/>
  <c r="AJ96" l="1"/>
  <c r="AJ95" s="1"/>
  <c r="AJ94" s="1"/>
  <c r="AJ93" s="1"/>
  <c r="AJ92" s="1"/>
  <c r="AJ91" s="1"/>
  <c r="AJ90" s="1"/>
  <c r="AJ89" s="1"/>
</calcChain>
</file>

<file path=xl/comments1.xml><?xml version="1.0" encoding="utf-8"?>
<comments xmlns="http://schemas.openxmlformats.org/spreadsheetml/2006/main">
  <authors>
    <author>Percival</author>
  </authors>
  <commentList>
    <comment ref="B3" authorId="0">
      <text>
        <r>
          <rPr>
            <b/>
            <sz val="8"/>
            <color indexed="81"/>
            <rFont val="Tahoma"/>
            <family val="2"/>
          </rPr>
          <t>Percival:</t>
        </r>
        <r>
          <rPr>
            <sz val="8"/>
            <color indexed="81"/>
            <rFont val="Tahoma"/>
            <family val="2"/>
          </rPr>
          <t xml:space="preserve">
21597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Percival:</t>
        </r>
        <r>
          <rPr>
            <sz val="8"/>
            <color indexed="81"/>
            <rFont val="Tahoma"/>
            <family val="2"/>
          </rPr>
          <t xml:space="preserve">
21597
</t>
        </r>
      </text>
    </comment>
    <comment ref="B4" authorId="0">
      <text>
        <r>
          <rPr>
            <b/>
            <sz val="8"/>
            <color indexed="81"/>
            <rFont val="Tahoma"/>
            <family val="2"/>
          </rPr>
          <t>Percival:</t>
        </r>
        <r>
          <rPr>
            <sz val="8"/>
            <color indexed="81"/>
            <rFont val="Tahoma"/>
            <family val="2"/>
          </rPr>
          <t xml:space="preserve">
12.68%</t>
        </r>
      </text>
    </comment>
  </commentList>
</comments>
</file>

<file path=xl/sharedStrings.xml><?xml version="1.0" encoding="utf-8"?>
<sst xmlns="http://schemas.openxmlformats.org/spreadsheetml/2006/main" count="54" uniqueCount="46">
  <si>
    <t>Volatility</t>
  </si>
  <si>
    <t>Current value</t>
  </si>
  <si>
    <t>Date</t>
  </si>
  <si>
    <t>sum probability</t>
  </si>
  <si>
    <t>deviation</t>
  </si>
  <si>
    <t>density</t>
  </si>
  <si>
    <t>From</t>
  </si>
  <si>
    <t>To</t>
  </si>
  <si>
    <t>Probability density</t>
  </si>
  <si>
    <t>Year</t>
  </si>
  <si>
    <t>Return</t>
  </si>
  <si>
    <t>1 standard deviation</t>
  </si>
  <si>
    <t>Probability 1</t>
  </si>
  <si>
    <t>Deviation 1</t>
  </si>
  <si>
    <t>Probability 2</t>
  </si>
  <si>
    <t>Deviation 2</t>
  </si>
  <si>
    <t>Deviation whose probability of not being exceeded is "Probability 2"</t>
  </si>
  <si>
    <t>Logarithmic addition of Deviation and Return</t>
  </si>
  <si>
    <t>Portfoilio value</t>
  </si>
  <si>
    <t>to</t>
  </si>
  <si>
    <t>Differences = height of cumulative bars</t>
  </si>
  <si>
    <t>px</t>
  </si>
  <si>
    <t>Old</t>
  </si>
  <si>
    <t>Required mm</t>
  </si>
  <si>
    <t>Required line in mm</t>
  </si>
  <si>
    <t>mm</t>
  </si>
  <si>
    <t xml:space="preserve">Amount </t>
  </si>
  <si>
    <t>Amount £</t>
  </si>
  <si>
    <t>one side</t>
  </si>
  <si>
    <t>two sides</t>
  </si>
  <si>
    <t xml:space="preserve">Based on £ per pixels = </t>
  </si>
  <si>
    <t>£/pixel</t>
  </si>
  <si>
    <t>Correction due to the outline used to vary the width of the bars, raising the top, and lowering the bottom of each bar</t>
  </si>
  <si>
    <t>Portfoilio value, plus the correction above</t>
  </si>
  <si>
    <t>Graph</t>
  </si>
  <si>
    <t>Sheet1!Graph</t>
  </si>
  <si>
    <t>Links</t>
  </si>
  <si>
    <t>Backl to Links</t>
  </si>
  <si>
    <t>Volatilities are based on weekly prices during the preceding year</t>
  </si>
  <si>
    <t>Assumed starting portfolio value</t>
  </si>
  <si>
    <t xml:space="preserve">Volatility </t>
  </si>
  <si>
    <t>http://www.ftse.co.uk/Indices/UK_Indices/Downloads/UKX.pdf</t>
  </si>
  <si>
    <t>divide by 2 to make graphics work empirically</t>
  </si>
  <si>
    <t>This chart cannot be resized, since the bars are created by outlines with a fixed number of pixels, or moved because of the position of the white boxes obscuring unwanted bar outlines</t>
  </si>
  <si>
    <t>(FTSE=15.3%)</t>
  </si>
  <si>
    <t>Doubling time =</t>
  </si>
</sst>
</file>

<file path=xl/styles.xml><?xml version="1.0" encoding="utf-8"?>
<styleSheet xmlns="http://schemas.openxmlformats.org/spreadsheetml/2006/main">
  <numFmts count="2">
    <numFmt numFmtId="6" formatCode="&quot;£&quot;#,##0;[Red]\-&quot;£&quot;#,##0"/>
    <numFmt numFmtId="8" formatCode="&quot;£&quot;#,##0.00;[Red]\-&quot;£&quot;#,##0.00"/>
  </numFmts>
  <fonts count="4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10" fontId="0" fillId="0" borderId="0" xfId="0" applyNumberFormat="1"/>
    <xf numFmtId="8" fontId="0" fillId="0" borderId="0" xfId="0" applyNumberFormat="1"/>
    <xf numFmtId="9" fontId="0" fillId="0" borderId="0" xfId="0" applyNumberFormat="1"/>
    <xf numFmtId="0" fontId="0" fillId="0" borderId="0" xfId="0" applyNumberFormat="1"/>
    <xf numFmtId="0" fontId="0" fillId="0" borderId="0" xfId="0" applyAlignment="1">
      <alignment wrapText="1"/>
    </xf>
    <xf numFmtId="6" fontId="0" fillId="0" borderId="0" xfId="0" applyNumberFormat="1"/>
    <xf numFmtId="6" fontId="0" fillId="2" borderId="0" xfId="0" applyNumberFormat="1" applyFill="1"/>
    <xf numFmtId="9" fontId="0" fillId="3" borderId="0" xfId="0" applyNumberFormat="1" applyFill="1"/>
    <xf numFmtId="14" fontId="0" fillId="4" borderId="0" xfId="0" applyNumberFormat="1" applyFill="1"/>
    <xf numFmtId="10" fontId="0" fillId="5" borderId="0" xfId="0" applyNumberFormat="1" applyFill="1"/>
    <xf numFmtId="0" fontId="0" fillId="6" borderId="0" xfId="0" applyFill="1"/>
    <xf numFmtId="0" fontId="1" fillId="0" borderId="0" xfId="1" applyAlignment="1" applyProtection="1"/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1.9791388552732093E-2"/>
          <c:y val="1.8198674406406243E-2"/>
          <c:w val="0.96804257622671719"/>
          <c:h val="0.9323902122895491"/>
        </c:manualLayout>
      </c:layout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Sheet1!$D$14:$D$111</c:f>
              <c:numCache>
                <c:formatCode>General</c:formatCode>
                <c:ptCount val="98"/>
                <c:pt idx="0">
                  <c:v>-2.0537489106318239</c:v>
                </c:pt>
                <c:pt idx="1">
                  <c:v>-1.880793608151254</c:v>
                </c:pt>
                <c:pt idx="2">
                  <c:v>-1.7506860712521712</c:v>
                </c:pt>
                <c:pt idx="3">
                  <c:v>-1.6448536269514742</c:v>
                </c:pt>
                <c:pt idx="4">
                  <c:v>-1.5547735945968548</c:v>
                </c:pt>
                <c:pt idx="5">
                  <c:v>-1.475791028179172</c:v>
                </c:pt>
                <c:pt idx="6">
                  <c:v>-1.4050715603096329</c:v>
                </c:pt>
                <c:pt idx="7">
                  <c:v>-1.3407550336902156</c:v>
                </c:pt>
                <c:pt idx="8">
                  <c:v>-1.2815515655446004</c:v>
                </c:pt>
                <c:pt idx="9">
                  <c:v>-1.22652812003661</c:v>
                </c:pt>
                <c:pt idx="10">
                  <c:v>-1.1749867920660901</c:v>
                </c:pt>
                <c:pt idx="11">
                  <c:v>-1.1263911290388009</c:v>
                </c:pt>
                <c:pt idx="12">
                  <c:v>-1.0803193408149561</c:v>
                </c:pt>
                <c:pt idx="13">
                  <c:v>-1.0364333894937903</c:v>
                </c:pt>
                <c:pt idx="14">
                  <c:v>-0.99445788320975326</c:v>
                </c:pt>
                <c:pt idx="15">
                  <c:v>-0.95416525314619483</c:v>
                </c:pt>
                <c:pt idx="16">
                  <c:v>-0.9153650878428139</c:v>
                </c:pt>
                <c:pt idx="17">
                  <c:v>-0.87789629505122835</c:v>
                </c:pt>
                <c:pt idx="18">
                  <c:v>-0.8416212335729143</c:v>
                </c:pt>
                <c:pt idx="19">
                  <c:v>-0.80642124701823992</c:v>
                </c:pt>
                <c:pt idx="20">
                  <c:v>-0.77219321418868492</c:v>
                </c:pt>
                <c:pt idx="21">
                  <c:v>-0.73884684918521382</c:v>
                </c:pt>
                <c:pt idx="22">
                  <c:v>-0.70630256284008763</c:v>
                </c:pt>
                <c:pt idx="23">
                  <c:v>-0.67448975019608182</c:v>
                </c:pt>
                <c:pt idx="24">
                  <c:v>-0.64334540539291729</c:v>
                </c:pt>
                <c:pt idx="25">
                  <c:v>-0.61281299101662756</c:v>
                </c:pt>
                <c:pt idx="26">
                  <c:v>-0.58284150727121653</c:v>
                </c:pt>
                <c:pt idx="27">
                  <c:v>-0.55338471955567292</c:v>
                </c:pt>
                <c:pt idx="28">
                  <c:v>-0.52440051270804089</c:v>
                </c:pt>
                <c:pt idx="29">
                  <c:v>-0.4958503473474537</c:v>
                </c:pt>
                <c:pt idx="30">
                  <c:v>-0.46769879911450818</c:v>
                </c:pt>
                <c:pt idx="31">
                  <c:v>-0.43991316567323391</c:v>
                </c:pt>
                <c:pt idx="32">
                  <c:v>-0.41246312944140484</c:v>
                </c:pt>
                <c:pt idx="33">
                  <c:v>-0.38532046640756779</c:v>
                </c:pt>
                <c:pt idx="34">
                  <c:v>-0.3584587932511939</c:v>
                </c:pt>
                <c:pt idx="35">
                  <c:v>-0.33185334643681674</c:v>
                </c:pt>
                <c:pt idx="36">
                  <c:v>-0.30548078809939749</c:v>
                </c:pt>
                <c:pt idx="37">
                  <c:v>-0.27931903444745432</c:v>
                </c:pt>
                <c:pt idx="38">
                  <c:v>-0.25334710313579989</c:v>
                </c:pt>
                <c:pt idx="39">
                  <c:v>-0.22754497664114948</c:v>
                </c:pt>
                <c:pt idx="40">
                  <c:v>-0.20189347914185085</c:v>
                </c:pt>
                <c:pt idx="41">
                  <c:v>-0.17637416478086132</c:v>
                </c:pt>
                <c:pt idx="42">
                  <c:v>-0.15096921549677728</c:v>
                </c:pt>
                <c:pt idx="43">
                  <c:v>-0.12566134685507402</c:v>
                </c:pt>
                <c:pt idx="44">
                  <c:v>-0.10043372051146973</c:v>
                </c:pt>
                <c:pt idx="45">
                  <c:v>-7.5269862099830054E-2</c:v>
                </c:pt>
                <c:pt idx="46">
                  <c:v>-5.0153583464733809E-2</c:v>
                </c:pt>
                <c:pt idx="47">
                  <c:v>-2.5068908258711206E-2</c:v>
                </c:pt>
                <c:pt idx="48">
                  <c:v>-1.392137635291833E-16</c:v>
                </c:pt>
                <c:pt idx="49">
                  <c:v>2.5068908258710922E-2</c:v>
                </c:pt>
                <c:pt idx="50">
                  <c:v>5.0153583464733517E-2</c:v>
                </c:pt>
                <c:pt idx="51">
                  <c:v>7.5269862099829749E-2</c:v>
                </c:pt>
                <c:pt idx="52">
                  <c:v>0.10043372051146973</c:v>
                </c:pt>
                <c:pt idx="53">
                  <c:v>0.12566134685507402</c:v>
                </c:pt>
                <c:pt idx="54">
                  <c:v>0.15096921549677728</c:v>
                </c:pt>
                <c:pt idx="55">
                  <c:v>0.1763741647808611</c:v>
                </c:pt>
                <c:pt idx="56">
                  <c:v>0.20189347914185063</c:v>
                </c:pt>
                <c:pt idx="57">
                  <c:v>0.22754497664114925</c:v>
                </c:pt>
                <c:pt idx="58">
                  <c:v>0.25334710313579967</c:v>
                </c:pt>
                <c:pt idx="59">
                  <c:v>0.27931903444745398</c:v>
                </c:pt>
                <c:pt idx="60">
                  <c:v>0.30548078809939727</c:v>
                </c:pt>
                <c:pt idx="61">
                  <c:v>0.33185334643681652</c:v>
                </c:pt>
                <c:pt idx="62">
                  <c:v>0.35845879325119379</c:v>
                </c:pt>
                <c:pt idx="63">
                  <c:v>0.38532046640756756</c:v>
                </c:pt>
                <c:pt idx="64">
                  <c:v>0.41246312944140484</c:v>
                </c:pt>
                <c:pt idx="65">
                  <c:v>0.43991316567323391</c:v>
                </c:pt>
                <c:pt idx="66">
                  <c:v>0.46769879911450818</c:v>
                </c:pt>
                <c:pt idx="67">
                  <c:v>0.49585034734745326</c:v>
                </c:pt>
                <c:pt idx="68">
                  <c:v>0.52440051270804044</c:v>
                </c:pt>
                <c:pt idx="69">
                  <c:v>0.55338471955567248</c:v>
                </c:pt>
                <c:pt idx="70">
                  <c:v>0.58284150727121609</c:v>
                </c:pt>
                <c:pt idx="71">
                  <c:v>0.61281299101662712</c:v>
                </c:pt>
                <c:pt idx="72">
                  <c:v>0.64334540539291685</c:v>
                </c:pt>
                <c:pt idx="73">
                  <c:v>0.67448975019608159</c:v>
                </c:pt>
                <c:pt idx="74">
                  <c:v>0.70630256284008719</c:v>
                </c:pt>
                <c:pt idx="75">
                  <c:v>0.73884684918521382</c:v>
                </c:pt>
                <c:pt idx="76">
                  <c:v>0.77219321418868492</c:v>
                </c:pt>
                <c:pt idx="77">
                  <c:v>0.80642124701823992</c:v>
                </c:pt>
                <c:pt idx="78">
                  <c:v>0.8416212335729143</c:v>
                </c:pt>
                <c:pt idx="79">
                  <c:v>0.87789629505122835</c:v>
                </c:pt>
                <c:pt idx="80">
                  <c:v>0.91536508784281367</c:v>
                </c:pt>
                <c:pt idx="81">
                  <c:v>0.9541652531461946</c:v>
                </c:pt>
                <c:pt idx="82">
                  <c:v>0.99445788320975281</c:v>
                </c:pt>
                <c:pt idx="83">
                  <c:v>1.0364333894937898</c:v>
                </c:pt>
                <c:pt idx="84">
                  <c:v>1.0803193408149561</c:v>
                </c:pt>
                <c:pt idx="85">
                  <c:v>1.1263911290388009</c:v>
                </c:pt>
                <c:pt idx="86">
                  <c:v>1.1749867920660897</c:v>
                </c:pt>
                <c:pt idx="87">
                  <c:v>1.22652812003661</c:v>
                </c:pt>
                <c:pt idx="88">
                  <c:v>1.2815515655446004</c:v>
                </c:pt>
                <c:pt idx="89">
                  <c:v>1.3407550336902156</c:v>
                </c:pt>
                <c:pt idx="90">
                  <c:v>1.4050715603096329</c:v>
                </c:pt>
                <c:pt idx="91">
                  <c:v>1.475791028179172</c:v>
                </c:pt>
                <c:pt idx="92">
                  <c:v>1.5547735945968535</c:v>
                </c:pt>
                <c:pt idx="93">
                  <c:v>1.6448536269514724</c:v>
                </c:pt>
                <c:pt idx="94">
                  <c:v>1.7506860712521699</c:v>
                </c:pt>
                <c:pt idx="95">
                  <c:v>1.8807936081512513</c:v>
                </c:pt>
                <c:pt idx="96">
                  <c:v>2.0537489106318203</c:v>
                </c:pt>
                <c:pt idx="97">
                  <c:v>2.3263478740408399</c:v>
                </c:pt>
              </c:numCache>
            </c:numRef>
          </c:xVal>
          <c:yVal>
            <c:numRef>
              <c:f>Sheet1!$E$14:$E$111</c:f>
              <c:numCache>
                <c:formatCode>General</c:formatCode>
                <c:ptCount val="98"/>
                <c:pt idx="0">
                  <c:v>3.6683925261283411E-2</c:v>
                </c:pt>
                <c:pt idx="1">
                  <c:v>5.7818406585848484E-2</c:v>
                </c:pt>
                <c:pt idx="2">
                  <c:v>7.6859498214591926E-2</c:v>
                </c:pt>
                <c:pt idx="3">
                  <c:v>9.4488982712970737E-2</c:v>
                </c:pt>
                <c:pt idx="4">
                  <c:v>0.11101239351949664</c:v>
                </c:pt>
                <c:pt idx="5">
                  <c:v>0.12661021860339522</c:v>
                </c:pt>
                <c:pt idx="6">
                  <c:v>0.14140377892050404</c:v>
                </c:pt>
                <c:pt idx="7">
                  <c:v>0.1554810330348434</c:v>
                </c:pt>
                <c:pt idx="8">
                  <c:v>0.16890902363024196</c:v>
                </c:pt>
                <c:pt idx="9">
                  <c:v>0.18174070903189493</c:v>
                </c:pt>
                <c:pt idx="10">
                  <c:v>0.19401905992254787</c:v>
                </c:pt>
                <c:pt idx="11">
                  <c:v>0.20577968026456267</c:v>
                </c:pt>
                <c:pt idx="12">
                  <c:v>0.21705256916475463</c:v>
                </c:pt>
                <c:pt idx="13">
                  <c:v>0.22786335259814847</c:v>
                </c:pt>
                <c:pt idx="14">
                  <c:v>0.23823417238454936</c:v>
                </c:pt>
                <c:pt idx="15">
                  <c:v>0.24818434498382957</c:v>
                </c:pt>
                <c:pt idx="16">
                  <c:v>0.25773086072725088</c:v>
                </c:pt>
                <c:pt idx="17">
                  <c:v>0.2668887694253585</c:v>
                </c:pt>
                <c:pt idx="18">
                  <c:v>0.27567148317524443</c:v>
                </c:pt>
                <c:pt idx="19">
                  <c:v>0.28409101760500621</c:v>
                </c:pt>
                <c:pt idx="20">
                  <c:v>0.2921581865308156</c:v>
                </c:pt>
                <c:pt idx="21">
                  <c:v>0.29988276080343645</c:v>
                </c:pt>
                <c:pt idx="22">
                  <c:v>0.30727359924110231</c:v>
                </c:pt>
                <c:pt idx="23">
                  <c:v>0.31433875752838258</c:v>
                </c:pt>
                <c:pt idx="24">
                  <c:v>0.32108557952337868</c:v>
                </c:pt>
                <c:pt idx="25">
                  <c:v>0.32752077437300914</c:v>
                </c:pt>
                <c:pt idx="26">
                  <c:v>0.33365048206968134</c:v>
                </c:pt>
                <c:pt idx="27">
                  <c:v>0.33948032951071594</c:v>
                </c:pt>
                <c:pt idx="28">
                  <c:v>0.34501547869049226</c:v>
                </c:pt>
                <c:pt idx="29">
                  <c:v>0.35026066832540198</c:v>
                </c:pt>
                <c:pt idx="30">
                  <c:v>0.35522024995758822</c:v>
                </c:pt>
                <c:pt idx="31">
                  <c:v>0.35989821938503919</c:v>
                </c:pt>
                <c:pt idx="32">
                  <c:v>0.36429824410959194</c:v>
                </c:pt>
                <c:pt idx="33">
                  <c:v>0.36842368737119052</c:v>
                </c:pt>
                <c:pt idx="34">
                  <c:v>0.37227762923722241</c:v>
                </c:pt>
                <c:pt idx="35">
                  <c:v>0.37586288513659427</c:v>
                </c:pt>
                <c:pt idx="36">
                  <c:v>0.37918202216321584</c:v>
                </c:pt>
                <c:pt idx="37">
                  <c:v>0.38223737342077047</c:v>
                </c:pt>
                <c:pt idx="38">
                  <c:v>0.38503105063706572</c:v>
                </c:pt>
                <c:pt idx="39">
                  <c:v>0.387564955240153</c:v>
                </c:pt>
                <c:pt idx="40">
                  <c:v>0.38984078805821892</c:v>
                </c:pt>
                <c:pt idx="41">
                  <c:v>0.39186005777986943</c:v>
                </c:pt>
                <c:pt idx="42">
                  <c:v>0.39362408828995038</c:v>
                </c:pt>
                <c:pt idx="43">
                  <c:v>0.39513402497757688</c:v>
                </c:pt>
                <c:pt idx="44">
                  <c:v>0.39639084009721792</c:v>
                </c:pt>
                <c:pt idx="45">
                  <c:v>0.39739533724980741</c:v>
                </c:pt>
                <c:pt idx="46">
                  <c:v>0.39814815503864109</c:v>
                </c:pt>
                <c:pt idx="47">
                  <c:v>0.39864976994396562</c:v>
                </c:pt>
                <c:pt idx="48">
                  <c:v>0.39890049845011338</c:v>
                </c:pt>
                <c:pt idx="49">
                  <c:v>0.39890049845011349</c:v>
                </c:pt>
                <c:pt idx="50">
                  <c:v>0.39864976994396573</c:v>
                </c:pt>
                <c:pt idx="51">
                  <c:v>0.39814815503864132</c:v>
                </c:pt>
                <c:pt idx="52">
                  <c:v>0.3973953372498048</c:v>
                </c:pt>
                <c:pt idx="53">
                  <c:v>0.39639084009721792</c:v>
                </c:pt>
                <c:pt idx="54">
                  <c:v>0.39513402497757688</c:v>
                </c:pt>
                <c:pt idx="55">
                  <c:v>0.39362408828994944</c:v>
                </c:pt>
                <c:pt idx="56">
                  <c:v>0.39186005777986943</c:v>
                </c:pt>
                <c:pt idx="57">
                  <c:v>0.38984078805821892</c:v>
                </c:pt>
                <c:pt idx="58">
                  <c:v>0.38756495524015516</c:v>
                </c:pt>
                <c:pt idx="59">
                  <c:v>0.38503105063706738</c:v>
                </c:pt>
                <c:pt idx="60">
                  <c:v>0.38223737342076886</c:v>
                </c:pt>
                <c:pt idx="61">
                  <c:v>0.37918202216321584</c:v>
                </c:pt>
                <c:pt idx="62">
                  <c:v>0.37586288513659272</c:v>
                </c:pt>
                <c:pt idx="63">
                  <c:v>0.37227762923722396</c:v>
                </c:pt>
                <c:pt idx="64">
                  <c:v>0.36842368737118958</c:v>
                </c:pt>
                <c:pt idx="65">
                  <c:v>0.36429824410959194</c:v>
                </c:pt>
                <c:pt idx="66">
                  <c:v>0.35989821938503919</c:v>
                </c:pt>
                <c:pt idx="67">
                  <c:v>0.35522024995758988</c:v>
                </c:pt>
                <c:pt idx="68">
                  <c:v>0.35026066832540198</c:v>
                </c:pt>
                <c:pt idx="69">
                  <c:v>0.34501547869049226</c:v>
                </c:pt>
                <c:pt idx="70">
                  <c:v>0.33948032951071783</c:v>
                </c:pt>
                <c:pt idx="71">
                  <c:v>0.33365048206968134</c:v>
                </c:pt>
                <c:pt idx="72">
                  <c:v>0.32752077437300914</c:v>
                </c:pt>
                <c:pt idx="73">
                  <c:v>0.32108557952337641</c:v>
                </c:pt>
                <c:pt idx="74">
                  <c:v>0.3143387575283848</c:v>
                </c:pt>
                <c:pt idx="75">
                  <c:v>0.30727359924109898</c:v>
                </c:pt>
                <c:pt idx="76">
                  <c:v>0.29988276080343645</c:v>
                </c:pt>
                <c:pt idx="77">
                  <c:v>0.2921581865308156</c:v>
                </c:pt>
                <c:pt idx="78">
                  <c:v>0.28409101760500699</c:v>
                </c:pt>
                <c:pt idx="79">
                  <c:v>0.27567148317524443</c:v>
                </c:pt>
                <c:pt idx="80">
                  <c:v>0.26688876942535711</c:v>
                </c:pt>
                <c:pt idx="81">
                  <c:v>0.25773086072725154</c:v>
                </c:pt>
                <c:pt idx="82">
                  <c:v>0.24818434498383093</c:v>
                </c:pt>
                <c:pt idx="83">
                  <c:v>0.23823417238454936</c:v>
                </c:pt>
                <c:pt idx="84">
                  <c:v>0.2278633525981468</c:v>
                </c:pt>
                <c:pt idx="85">
                  <c:v>0.21705256916475463</c:v>
                </c:pt>
                <c:pt idx="86">
                  <c:v>0.20577968026456456</c:v>
                </c:pt>
                <c:pt idx="87">
                  <c:v>0.19401905992254645</c:v>
                </c:pt>
                <c:pt idx="88">
                  <c:v>0.18174070903189518</c:v>
                </c:pt>
                <c:pt idx="89">
                  <c:v>0.16890902363024196</c:v>
                </c:pt>
                <c:pt idx="90">
                  <c:v>0.15548103303484362</c:v>
                </c:pt>
                <c:pt idx="91">
                  <c:v>0.14140377892050426</c:v>
                </c:pt>
                <c:pt idx="92">
                  <c:v>0.12661021860339594</c:v>
                </c:pt>
                <c:pt idx="93">
                  <c:v>0.11101239351949735</c:v>
                </c:pt>
                <c:pt idx="94">
                  <c:v>9.4488982712970404E-2</c:v>
                </c:pt>
                <c:pt idx="95">
                  <c:v>7.6859498214592772E-2</c:v>
                </c:pt>
                <c:pt idx="96">
                  <c:v>5.7818406585848837E-2</c:v>
                </c:pt>
                <c:pt idx="97">
                  <c:v>3.668392526128416E-2</c:v>
                </c:pt>
              </c:numCache>
            </c:numRef>
          </c:yVal>
          <c:smooth val="1"/>
        </c:ser>
        <c:axId val="10365568"/>
        <c:axId val="10393088"/>
      </c:scatterChart>
      <c:valAx>
        <c:axId val="10365568"/>
        <c:scaling>
          <c:orientation val="minMax"/>
        </c:scaling>
        <c:axPos val="b"/>
        <c:numFmt formatCode="General" sourceLinked="1"/>
        <c:tickLblPos val="nextTo"/>
        <c:crossAx val="10393088"/>
        <c:crosses val="autoZero"/>
        <c:crossBetween val="midCat"/>
      </c:valAx>
      <c:valAx>
        <c:axId val="10393088"/>
        <c:scaling>
          <c:orientation val="minMax"/>
        </c:scaling>
        <c:axPos val="l"/>
        <c:majorGridlines/>
        <c:numFmt formatCode="General" sourceLinked="1"/>
        <c:tickLblPos val="nextTo"/>
        <c:crossAx val="10365568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5.6514589014342621E-2"/>
          <c:y val="8.7679880532174868E-3"/>
          <c:w val="0.89504981035924081"/>
          <c:h val="0.96242227803421121"/>
        </c:manualLayout>
      </c:layout>
      <c:barChart>
        <c:barDir val="col"/>
        <c:grouping val="stacked"/>
        <c:ser>
          <c:idx val="10"/>
          <c:order val="0"/>
          <c:tx>
            <c:strRef>
              <c:f>Sheet1!$O$98</c:f>
              <c:strCache>
                <c:ptCount val="1"/>
                <c:pt idx="0">
                  <c:v>1%</c:v>
                </c:pt>
              </c:strCache>
            </c:strRef>
          </c:tx>
          <c:spPr>
            <a:noFill/>
          </c:spPr>
          <c:cat>
            <c:numRef>
              <c:f>Sheet1!$P$88:$AJ$88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Sheet1!$P$98:$AJ$98</c:f>
              <c:numCache>
                <c:formatCode>"£"#,##0;[Red]\-"£"#,##0</c:formatCode>
                <c:ptCount val="21"/>
                <c:pt idx="0">
                  <c:v>10000</c:v>
                </c:pt>
                <c:pt idx="1">
                  <c:v>7140.687752717502</c:v>
                </c:pt>
                <c:pt idx="2">
                  <c:v>6415.3723471724315</c:v>
                </c:pt>
                <c:pt idx="3">
                  <c:v>6085.5203477045543</c:v>
                </c:pt>
                <c:pt idx="4">
                  <c:v>5989.3356054350052</c:v>
                </c:pt>
                <c:pt idx="5">
                  <c:v>6066.6531689287949</c:v>
                </c:pt>
                <c:pt idx="6">
                  <c:v>6288.8046774089835</c:v>
                </c:pt>
                <c:pt idx="7">
                  <c:v>6640.7597200483815</c:v>
                </c:pt>
                <c:pt idx="8">
                  <c:v>7114.6064926640711</c:v>
                </c:pt>
                <c:pt idx="9">
                  <c:v>7706.6553823540598</c:v>
                </c:pt>
                <c:pt idx="10">
                  <c:v>8415.9799677505089</c:v>
                </c:pt>
                <c:pt idx="11">
                  <c:v>9243.6162870456392</c:v>
                </c:pt>
                <c:pt idx="12">
                  <c:v>10192.096585017354</c:v>
                </c:pt>
                <c:pt idx="13">
                  <c:v>11265.167188916817</c:v>
                </c:pt>
                <c:pt idx="14">
                  <c:v>12467.614540132967</c:v>
                </c:pt>
                <c:pt idx="15">
                  <c:v>13805.158349476149</c:v>
                </c:pt>
                <c:pt idx="16">
                  <c:v>15284.388496524109</c:v>
                </c:pt>
                <c:pt idx="17">
                  <c:v>16912.731759549584</c:v>
                </c:pt>
                <c:pt idx="18">
                  <c:v>18698.439798842683</c:v>
                </c:pt>
                <c:pt idx="19">
                  <c:v>20650.592955927099</c:v>
                </c:pt>
                <c:pt idx="20">
                  <c:v>22779.116348719424</c:v>
                </c:pt>
              </c:numCache>
            </c:numRef>
          </c:val>
        </c:ser>
        <c:ser>
          <c:idx val="9"/>
          <c:order val="1"/>
          <c:tx>
            <c:strRef>
              <c:f>Sheet1!$O$97</c:f>
              <c:strCache>
                <c:ptCount val="1"/>
                <c:pt idx="0">
                  <c:v>5%</c:v>
                </c:pt>
              </c:strCache>
            </c:strRef>
          </c:tx>
          <c:spPr>
            <a:solidFill>
              <a:schemeClr val="tx1"/>
            </a:solidFill>
            <a:ln w="9525" cap="flat">
              <a:noFill/>
            </a:ln>
            <a:effectLst/>
          </c:spPr>
          <c:cat>
            <c:numRef>
              <c:f>Sheet1!$P$88:$AJ$88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Sheet1!$P$97:$AJ$97</c:f>
              <c:numCache>
                <c:formatCode>"£"#,##0;[Red]\-"£"#,##0</c:formatCode>
                <c:ptCount val="21"/>
                <c:pt idx="0">
                  <c:v>489.96301855478305</c:v>
                </c:pt>
                <c:pt idx="1">
                  <c:v>1532.649216601525</c:v>
                </c:pt>
                <c:pt idx="2">
                  <c:v>1964.5439811317246</c:v>
                </c:pt>
                <c:pt idx="3">
                  <c:v>2295.9484899225663</c:v>
                </c:pt>
                <c:pt idx="4">
                  <c:v>2575.3354146482698</c:v>
                </c:pt>
                <c:pt idx="5">
                  <c:v>2821.4802365881096</c:v>
                </c:pt>
                <c:pt idx="6">
                  <c:v>3044.0121656118681</c:v>
                </c:pt>
                <c:pt idx="7">
                  <c:v>3248.6513940659061</c:v>
                </c:pt>
                <c:pt idx="8">
                  <c:v>3439.124943708669</c:v>
                </c:pt>
                <c:pt idx="9">
                  <c:v>3618.0216126950108</c:v>
                </c:pt>
                <c:pt idx="10">
                  <c:v>3787.2262892039016</c:v>
                </c:pt>
                <c:pt idx="11">
                  <c:v>3948.1619115580306</c:v>
                </c:pt>
                <c:pt idx="12">
                  <c:v>4101.9339612903495</c:v>
                </c:pt>
                <c:pt idx="13">
                  <c:v>4249.4215698309144</c:v>
                </c:pt>
                <c:pt idx="14">
                  <c:v>4391.3375335636192</c:v>
                </c:pt>
                <c:pt idx="15">
                  <c:v>4528.2692989101506</c:v>
                </c:pt>
                <c:pt idx="16">
                  <c:v>4660.7078107417547</c:v>
                </c:pt>
                <c:pt idx="17">
                  <c:v>4789.0683474752004</c:v>
                </c:pt>
                <c:pt idx="18">
                  <c:v>4913.7059062856133</c:v>
                </c:pt>
                <c:pt idx="19">
                  <c:v>5034.926785665175</c:v>
                </c:pt>
                <c:pt idx="20">
                  <c:v>5152.9974546214398</c:v>
                </c:pt>
              </c:numCache>
            </c:numRef>
          </c:val>
        </c:ser>
        <c:ser>
          <c:idx val="8"/>
          <c:order val="2"/>
          <c:tx>
            <c:strRef>
              <c:f>Sheet1!$O$96</c:f>
              <c:strCache>
                <c:ptCount val="1"/>
                <c:pt idx="0">
                  <c:v>10%</c:v>
                </c:pt>
              </c:strCache>
            </c:strRef>
          </c:tx>
          <c:spPr>
            <a:solidFill>
              <a:schemeClr val="tx1"/>
            </a:solidFill>
            <a:ln w="127000">
              <a:solidFill>
                <a:schemeClr val="tx1"/>
              </a:solidFill>
              <a:miter lim="800000"/>
            </a:ln>
          </c:spPr>
          <c:cat>
            <c:numRef>
              <c:f>Sheet1!$P$88:$AJ$88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Sheet1!$P$96:$AJ$96</c:f>
              <c:numCache>
                <c:formatCode>"£"#,##0;[Red]\-"£"#,##0</c:formatCode>
                <c:ptCount val="21"/>
                <c:pt idx="0">
                  <c:v>556.69404489145563</c:v>
                </c:pt>
                <c:pt idx="1">
                  <c:v>1112.5461988439729</c:v>
                </c:pt>
                <c:pt idx="2">
                  <c:v>1342.7876996854047</c:v>
                </c:pt>
                <c:pt idx="3">
                  <c:v>1519.4582170338126</c:v>
                </c:pt>
                <c:pt idx="4">
                  <c:v>1668.3983527964883</c:v>
                </c:pt>
                <c:pt idx="5">
                  <c:v>1799.6172465689633</c:v>
                </c:pt>
                <c:pt idx="6">
                  <c:v>1918.2481945020809</c:v>
                </c:pt>
                <c:pt idx="7">
                  <c:v>2027.3406099694057</c:v>
                </c:pt>
                <c:pt idx="8">
                  <c:v>2128.8813544793502</c:v>
                </c:pt>
                <c:pt idx="9">
                  <c:v>2224.2505067490092</c:v>
                </c:pt>
                <c:pt idx="10">
                  <c:v>2314.4528936919742</c:v>
                </c:pt>
                <c:pt idx="11">
                  <c:v>2400.2470784628204</c:v>
                </c:pt>
                <c:pt idx="12">
                  <c:v>2482.2223891761696</c:v>
                </c:pt>
                <c:pt idx="13">
                  <c:v>2560.847487544359</c:v>
                </c:pt>
                <c:pt idx="14">
                  <c:v>2636.5023626820948</c:v>
                </c:pt>
                <c:pt idx="15">
                  <c:v>2709.5001801030703</c:v>
                </c:pt>
                <c:pt idx="16">
                  <c:v>2780.1026607015192</c:v>
                </c:pt>
                <c:pt idx="17">
                  <c:v>2848.5311878647663</c:v>
                </c:pt>
                <c:pt idx="18">
                  <c:v>2914.9750092732938</c:v>
                </c:pt>
                <c:pt idx="19">
                  <c:v>2979.5974115198951</c:v>
                </c:pt>
                <c:pt idx="20">
                  <c:v>3042.5404482464655</c:v>
                </c:pt>
              </c:numCache>
            </c:numRef>
          </c:val>
        </c:ser>
        <c:ser>
          <c:idx val="7"/>
          <c:order val="3"/>
          <c:tx>
            <c:strRef>
              <c:f>Sheet1!$O$95</c:f>
              <c:strCache>
                <c:ptCount val="1"/>
                <c:pt idx="0">
                  <c:v>20%</c:v>
                </c:pt>
              </c:strCache>
            </c:strRef>
          </c:tx>
          <c:spPr>
            <a:solidFill>
              <a:schemeClr val="tx1"/>
            </a:solidFill>
            <a:ln w="273050">
              <a:solidFill>
                <a:schemeClr val="tx1"/>
              </a:solidFill>
              <a:miter lim="800000"/>
            </a:ln>
          </c:spPr>
          <c:cat>
            <c:numRef>
              <c:f>Sheet1!$P$88:$AJ$88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Sheet1!$P$95:$AJ$95</c:f>
              <c:numCache>
                <c:formatCode>"£"#,##0;[Red]\-"£"#,##0</c:formatCode>
                <c:ptCount val="21"/>
                <c:pt idx="0">
                  <c:v>446.04539399174791</c:v>
                </c:pt>
                <c:pt idx="1">
                  <c:v>1119.1388019084297</c:v>
                </c:pt>
                <c:pt idx="2">
                  <c:v>1397.9432202114422</c:v>
                </c:pt>
                <c:pt idx="3">
                  <c:v>1611.8773747431223</c:v>
                </c:pt>
                <c:pt idx="4">
                  <c:v>1792.2322098251097</c:v>
                </c:pt>
                <c:pt idx="5">
                  <c:v>1951.1280093004407</c:v>
                </c:pt>
                <c:pt idx="6">
                  <c:v>2094.7807926186306</c:v>
                </c:pt>
                <c:pt idx="7">
                  <c:v>2226.8831604562365</c:v>
                </c:pt>
                <c:pt idx="8">
                  <c:v>2349.8410464311382</c:v>
                </c:pt>
                <c:pt idx="9">
                  <c:v>2465.3256177417861</c:v>
                </c:pt>
                <c:pt idx="10">
                  <c:v>2574.5536410532659</c:v>
                </c:pt>
                <c:pt idx="11">
                  <c:v>2678.4436769130061</c:v>
                </c:pt>
                <c:pt idx="12">
                  <c:v>2777.7093554944913</c:v>
                </c:pt>
                <c:pt idx="13">
                  <c:v>2872.9181894121357</c:v>
                </c:pt>
                <c:pt idx="14">
                  <c:v>2964.5303157120361</c:v>
                </c:pt>
                <c:pt idx="15">
                  <c:v>3052.9249532950453</c:v>
                </c:pt>
                <c:pt idx="16">
                  <c:v>3138.4190256584734</c:v>
                </c:pt>
                <c:pt idx="17">
                  <c:v>3221.2806107391807</c:v>
                </c:pt>
                <c:pt idx="18">
                  <c:v>3301.7388726508325</c:v>
                </c:pt>
                <c:pt idx="19">
                  <c:v>3379.9915386639514</c:v>
                </c:pt>
                <c:pt idx="20">
                  <c:v>3456.2106246091353</c:v>
                </c:pt>
              </c:numCache>
            </c:numRef>
          </c:val>
        </c:ser>
        <c:ser>
          <c:idx val="6"/>
          <c:order val="4"/>
          <c:tx>
            <c:strRef>
              <c:f>Sheet1!$O$94</c:f>
              <c:strCache>
                <c:ptCount val="1"/>
                <c:pt idx="0">
                  <c:v>25%</c:v>
                </c:pt>
              </c:strCache>
            </c:strRef>
          </c:tx>
          <c:spPr>
            <a:solidFill>
              <a:schemeClr val="tx1"/>
            </a:solidFill>
            <a:ln w="390525">
              <a:solidFill>
                <a:schemeClr val="tx1"/>
              </a:solidFill>
              <a:miter lim="800000"/>
            </a:ln>
          </c:spPr>
          <c:cat>
            <c:numRef>
              <c:f>Sheet1!$P$88:$AJ$88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Sheet1!$P$94:$AJ$94</c:f>
              <c:numCache>
                <c:formatCode>"£"#,##0;[Red]\-"£"#,##0</c:formatCode>
                <c:ptCount val="21"/>
                <c:pt idx="0">
                  <c:v>443.73598654333546</c:v>
                </c:pt>
                <c:pt idx="1">
                  <c:v>699.44715610988715</c:v>
                </c:pt>
                <c:pt idx="2">
                  <c:v>805.36619059464283</c:v>
                </c:pt>
                <c:pt idx="3">
                  <c:v>886.6407242954665</c:v>
                </c:pt>
                <c:pt idx="4">
                  <c:v>955.15832567644247</c:v>
                </c:pt>
                <c:pt idx="5">
                  <c:v>1015.523544300122</c:v>
                </c:pt>
                <c:pt idx="6">
                  <c:v>1070.0978735116987</c:v>
                </c:pt>
                <c:pt idx="7">
                  <c:v>1120.2841486779034</c:v>
                </c:pt>
                <c:pt idx="8">
                  <c:v>1166.9963946459466</c:v>
                </c:pt>
                <c:pt idx="9">
                  <c:v>1210.8694952429978</c:v>
                </c:pt>
                <c:pt idx="10">
                  <c:v>1252.3657055191761</c:v>
                </c:pt>
                <c:pt idx="11">
                  <c:v>1291.833990698542</c:v>
                </c:pt>
                <c:pt idx="12">
                  <c:v>1329.5454620476012</c:v>
                </c:pt>
                <c:pt idx="13">
                  <c:v>1365.7157201244081</c:v>
                </c:pt>
                <c:pt idx="14">
                  <c:v>1400.5195730326377</c:v>
                </c:pt>
                <c:pt idx="15">
                  <c:v>1434.1010877138215</c:v>
                </c:pt>
                <c:pt idx="16">
                  <c:v>1466.5806648095459</c:v>
                </c:pt>
                <c:pt idx="17">
                  <c:v>1498.060148316461</c:v>
                </c:pt>
                <c:pt idx="18">
                  <c:v>1528.6265986972503</c:v>
                </c:pt>
                <c:pt idx="19">
                  <c:v>1558.3551334185395</c:v>
                </c:pt>
                <c:pt idx="20">
                  <c:v>1587.3111020569122</c:v>
                </c:pt>
              </c:numCache>
            </c:numRef>
          </c:val>
        </c:ser>
        <c:ser>
          <c:idx val="5"/>
          <c:order val="5"/>
          <c:tx>
            <c:strRef>
              <c:f>Sheet1!$O$93</c:f>
              <c:strCache>
                <c:ptCount val="1"/>
                <c:pt idx="0">
                  <c:v>75%</c:v>
                </c:pt>
              </c:strCache>
            </c:strRef>
          </c:tx>
          <c:spPr>
            <a:solidFill>
              <a:srgbClr val="4F81BD"/>
            </a:solidFill>
            <a:ln w="504825" cap="flat" cmpd="sng">
              <a:solidFill>
                <a:schemeClr val="tx1"/>
              </a:solidFill>
              <a:prstDash val="solid"/>
              <a:miter lim="800000"/>
            </a:ln>
            <a:effectLst/>
            <a:scene3d>
              <a:camera prst="orthographicFront"/>
              <a:lightRig rig="threePt" dir="t"/>
            </a:scene3d>
            <a:sp3d/>
          </c:spPr>
          <c:cat>
            <c:numRef>
              <c:f>Sheet1!$P$88:$AJ$88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Sheet1!$P$93:$AJ$93</c:f>
              <c:numCache>
                <c:formatCode>"£"#,##0;[Red]\-"£"#,##0</c:formatCode>
                <c:ptCount val="21"/>
                <c:pt idx="0">
                  <c:v>-3872.876887962645</c:v>
                </c:pt>
                <c:pt idx="1">
                  <c:v>-1808.9382523626336</c:v>
                </c:pt>
                <c:pt idx="2">
                  <c:v>-954.02687759129185</c:v>
                </c:pt>
                <c:pt idx="3">
                  <c:v>-298.03030739904352</c:v>
                </c:pt>
                <c:pt idx="4">
                  <c:v>255.00038323737681</c:v>
                </c:pt>
                <c:pt idx="5">
                  <c:v>742.23020262714635</c:v>
                </c:pt>
                <c:pt idx="6">
                  <c:v>1182.7196296734874</c:v>
                </c:pt>
                <c:pt idx="7">
                  <c:v>1587.791463132944</c:v>
                </c:pt>
                <c:pt idx="8">
                  <c:v>1964.8231327800677</c:v>
                </c:pt>
                <c:pt idx="9">
                  <c:v>2318.9390188373836</c:v>
                </c:pt>
                <c:pt idx="10">
                  <c:v>2653.8701513536762</c:v>
                </c:pt>
                <c:pt idx="11">
                  <c:v>2972.4331566406472</c:v>
                </c:pt>
                <c:pt idx="12">
                  <c:v>3276.8162731645643</c:v>
                </c:pt>
                <c:pt idx="13">
                  <c:v>3568.7596921043805</c:v>
                </c:pt>
                <c:pt idx="14">
                  <c:v>3849.6743537782604</c:v>
                </c:pt>
                <c:pt idx="15">
                  <c:v>4120.7230753102522</c:v>
                </c:pt>
                <c:pt idx="16">
                  <c:v>4382.8776544373977</c:v>
                </c:pt>
                <c:pt idx="17">
                  <c:v>4636.9601114093966</c:v>
                </c:pt>
                <c:pt idx="18">
                  <c:v>4883.6731431514272</c:v>
                </c:pt>
                <c:pt idx="19">
                  <c:v>5123.6230502870239</c:v>
                </c:pt>
                <c:pt idx="20">
                  <c:v>5357.3372932169295</c:v>
                </c:pt>
              </c:numCache>
            </c:numRef>
          </c:val>
        </c:ser>
        <c:ser>
          <c:idx val="4"/>
          <c:order val="6"/>
          <c:tx>
            <c:strRef>
              <c:f>Sheet1!$O$92</c:f>
              <c:strCache>
                <c:ptCount val="1"/>
                <c:pt idx="0">
                  <c:v>80%</c:v>
                </c:pt>
              </c:strCache>
            </c:strRef>
          </c:tx>
          <c:spPr>
            <a:solidFill>
              <a:schemeClr val="tx1"/>
            </a:solidFill>
            <a:ln w="390525">
              <a:solidFill>
                <a:schemeClr val="tx1"/>
              </a:solidFill>
              <a:miter lim="800000"/>
            </a:ln>
          </c:spPr>
          <c:cat>
            <c:numRef>
              <c:f>Sheet1!$P$88:$AJ$88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Sheet1!$P$92:$AJ$92</c:f>
              <c:numCache>
                <c:formatCode>"£"#,##0;[Red]\-"£"#,##0</c:formatCode>
                <c:ptCount val="21"/>
                <c:pt idx="0">
                  <c:v>-3429.1409014193086</c:v>
                </c:pt>
                <c:pt idx="1">
                  <c:v>-1109.4910962527447</c:v>
                </c:pt>
                <c:pt idx="2">
                  <c:v>-148.6606869966472</c:v>
                </c:pt>
                <c:pt idx="3">
                  <c:v>588.61041689642661</c:v>
                </c:pt>
                <c:pt idx="4">
                  <c:v>955.15832567644065</c:v>
                </c:pt>
                <c:pt idx="5">
                  <c:v>1015.5235443001256</c:v>
                </c:pt>
                <c:pt idx="6">
                  <c:v>1070.0978735116987</c:v>
                </c:pt>
                <c:pt idx="7">
                  <c:v>1120.2841486779071</c:v>
                </c:pt>
                <c:pt idx="8">
                  <c:v>1166.9963946459502</c:v>
                </c:pt>
                <c:pt idx="9">
                  <c:v>1210.8694952429978</c:v>
                </c:pt>
                <c:pt idx="10">
                  <c:v>1252.3657055191798</c:v>
                </c:pt>
                <c:pt idx="11">
                  <c:v>1291.8339906985457</c:v>
                </c:pt>
                <c:pt idx="12">
                  <c:v>1329.5454620476012</c:v>
                </c:pt>
                <c:pt idx="13">
                  <c:v>1365.7157201244154</c:v>
                </c:pt>
                <c:pt idx="14">
                  <c:v>1400.5195730326413</c:v>
                </c:pt>
                <c:pt idx="15">
                  <c:v>1434.1010877138215</c:v>
                </c:pt>
                <c:pt idx="16">
                  <c:v>1466.5806648095459</c:v>
                </c:pt>
                <c:pt idx="17">
                  <c:v>1498.0601483164573</c:v>
                </c:pt>
                <c:pt idx="18">
                  <c:v>1528.6265986972503</c:v>
                </c:pt>
                <c:pt idx="19">
                  <c:v>1558.3551334185322</c:v>
                </c:pt>
                <c:pt idx="20">
                  <c:v>1587.3111020569122</c:v>
                </c:pt>
              </c:numCache>
            </c:numRef>
          </c:val>
        </c:ser>
        <c:ser>
          <c:idx val="3"/>
          <c:order val="7"/>
          <c:tx>
            <c:strRef>
              <c:f>Sheet1!$O$91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chemeClr val="tx1"/>
            </a:solidFill>
            <a:ln w="273050">
              <a:solidFill>
                <a:schemeClr val="tx1"/>
              </a:solidFill>
              <a:miter lim="800000"/>
            </a:ln>
          </c:spPr>
          <c:cat>
            <c:numRef>
              <c:f>Sheet1!$P$88:$AJ$88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Sheet1!$P$91:$AJ$91</c:f>
              <c:numCache>
                <c:formatCode>"£"#,##0;[Red]\-"£"#,##0</c:formatCode>
                <c:ptCount val="21"/>
                <c:pt idx="0">
                  <c:v>-2983.0955074275589</c:v>
                </c:pt>
                <c:pt idx="1">
                  <c:v>9.6477056556832395</c:v>
                </c:pt>
                <c:pt idx="2">
                  <c:v>1249.282533214795</c:v>
                </c:pt>
                <c:pt idx="3">
                  <c:v>1611.8773747431223</c:v>
                </c:pt>
                <c:pt idx="4">
                  <c:v>1792.2322098251116</c:v>
                </c:pt>
                <c:pt idx="5">
                  <c:v>1951.1280093004389</c:v>
                </c:pt>
                <c:pt idx="6">
                  <c:v>2094.7807926186324</c:v>
                </c:pt>
                <c:pt idx="7">
                  <c:v>2226.8831604562365</c:v>
                </c:pt>
                <c:pt idx="8">
                  <c:v>2349.8410464311382</c:v>
                </c:pt>
                <c:pt idx="9">
                  <c:v>2465.3256177417861</c:v>
                </c:pt>
                <c:pt idx="10">
                  <c:v>2574.5536410532659</c:v>
                </c:pt>
                <c:pt idx="11">
                  <c:v>2678.4436769130079</c:v>
                </c:pt>
                <c:pt idx="12">
                  <c:v>2777.709355494495</c:v>
                </c:pt>
                <c:pt idx="13">
                  <c:v>2872.9181894121321</c:v>
                </c:pt>
                <c:pt idx="14">
                  <c:v>2964.5303157120325</c:v>
                </c:pt>
                <c:pt idx="15">
                  <c:v>3052.924953295038</c:v>
                </c:pt>
                <c:pt idx="16">
                  <c:v>3138.4190256584698</c:v>
                </c:pt>
                <c:pt idx="17">
                  <c:v>3221.2806107391807</c:v>
                </c:pt>
                <c:pt idx="18">
                  <c:v>3301.7388726508289</c:v>
                </c:pt>
                <c:pt idx="19">
                  <c:v>3379.9915386639477</c:v>
                </c:pt>
                <c:pt idx="20">
                  <c:v>3456.2106246091353</c:v>
                </c:pt>
              </c:numCache>
            </c:numRef>
          </c:val>
        </c:ser>
        <c:ser>
          <c:idx val="2"/>
          <c:order val="8"/>
          <c:tx>
            <c:strRef>
              <c:f>Sheet1!$O$90</c:f>
              <c:strCache>
                <c:ptCount val="1"/>
                <c:pt idx="0">
                  <c:v>95%</c:v>
                </c:pt>
              </c:strCache>
            </c:strRef>
          </c:tx>
          <c:spPr>
            <a:solidFill>
              <a:schemeClr val="tx1"/>
            </a:solidFill>
            <a:ln w="127000">
              <a:solidFill>
                <a:schemeClr val="tx1"/>
              </a:solidFill>
              <a:miter lim="800000"/>
            </a:ln>
          </c:spPr>
          <c:cat>
            <c:numRef>
              <c:f>Sheet1!$P$88:$AJ$88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Sheet1!$P$90:$AJ$90</c:f>
              <c:numCache>
                <c:formatCode>"£"#,##0;[Red]\-"£"#,##0</c:formatCode>
                <c:ptCount val="21"/>
                <c:pt idx="0">
                  <c:v>-2426.4014625361087</c:v>
                </c:pt>
                <c:pt idx="1">
                  <c:v>1112.5461988439674</c:v>
                </c:pt>
                <c:pt idx="2">
                  <c:v>1342.7876996853956</c:v>
                </c:pt>
                <c:pt idx="3">
                  <c:v>1519.4582170338035</c:v>
                </c:pt>
                <c:pt idx="4">
                  <c:v>1668.3983527964774</c:v>
                </c:pt>
                <c:pt idx="5">
                  <c:v>1799.6172465689488</c:v>
                </c:pt>
                <c:pt idx="6">
                  <c:v>1918.24819450207</c:v>
                </c:pt>
                <c:pt idx="7">
                  <c:v>2027.340609969393</c:v>
                </c:pt>
                <c:pt idx="8">
                  <c:v>2128.8813544793375</c:v>
                </c:pt>
                <c:pt idx="9">
                  <c:v>2224.2505067489947</c:v>
                </c:pt>
                <c:pt idx="10">
                  <c:v>2314.4528936919596</c:v>
                </c:pt>
                <c:pt idx="11">
                  <c:v>2400.2470784628058</c:v>
                </c:pt>
                <c:pt idx="12">
                  <c:v>2482.2223891761532</c:v>
                </c:pt>
                <c:pt idx="13">
                  <c:v>2560.8474875443462</c:v>
                </c:pt>
                <c:pt idx="14">
                  <c:v>2636.5023626820803</c:v>
                </c:pt>
                <c:pt idx="15">
                  <c:v>2709.5001801030667</c:v>
                </c:pt>
                <c:pt idx="16">
                  <c:v>2780.1026607015083</c:v>
                </c:pt>
                <c:pt idx="17">
                  <c:v>2848.5311878647626</c:v>
                </c:pt>
                <c:pt idx="18">
                  <c:v>2914.9750092732866</c:v>
                </c:pt>
                <c:pt idx="19">
                  <c:v>2979.5974115198769</c:v>
                </c:pt>
                <c:pt idx="20">
                  <c:v>3042.5404482464583</c:v>
                </c:pt>
              </c:numCache>
            </c:numRef>
          </c:val>
        </c:ser>
        <c:ser>
          <c:idx val="1"/>
          <c:order val="9"/>
          <c:tx>
            <c:strRef>
              <c:f>Sheet1!$O$89</c:f>
              <c:strCache>
                <c:ptCount val="1"/>
                <c:pt idx="0">
                  <c:v>99%</c:v>
                </c:pt>
              </c:strCache>
            </c:strRef>
          </c:tx>
          <c:spPr>
            <a:solidFill>
              <a:schemeClr val="tx1"/>
            </a:solidFill>
            <a:ln w="9525">
              <a:noFill/>
              <a:round/>
            </a:ln>
          </c:spPr>
          <c:cat>
            <c:numRef>
              <c:f>Sheet1!$P$88:$AJ$88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Sheet1!$P$89:$AJ$89</c:f>
              <c:numCache>
                <c:formatCode>"£"#,##0;[Red]\-"£"#,##0</c:formatCode>
                <c:ptCount val="21"/>
                <c:pt idx="0">
                  <c:v>-1936.4384439813221</c:v>
                </c:pt>
                <c:pt idx="1">
                  <c:v>1532.6492166015178</c:v>
                </c:pt>
                <c:pt idx="2">
                  <c:v>1964.5439811317156</c:v>
                </c:pt>
                <c:pt idx="3">
                  <c:v>2295.9484899225499</c:v>
                </c:pt>
                <c:pt idx="4">
                  <c:v>2575.3354146482488</c:v>
                </c:pt>
                <c:pt idx="5">
                  <c:v>2821.4802365880932</c:v>
                </c:pt>
                <c:pt idx="6">
                  <c:v>3044.0121656118426</c:v>
                </c:pt>
                <c:pt idx="7">
                  <c:v>3248.6513940658806</c:v>
                </c:pt>
                <c:pt idx="8">
                  <c:v>3439.1249437086444</c:v>
                </c:pt>
                <c:pt idx="9">
                  <c:v>3618.0216126949817</c:v>
                </c:pt>
                <c:pt idx="10">
                  <c:v>3787.2262892038707</c:v>
                </c:pt>
                <c:pt idx="11">
                  <c:v>3948.1619115579961</c:v>
                </c:pt>
                <c:pt idx="12">
                  <c:v>4101.9339612903132</c:v>
                </c:pt>
                <c:pt idx="13">
                  <c:v>4249.4215698308763</c:v>
                </c:pt>
                <c:pt idx="14">
                  <c:v>4391.3375335635865</c:v>
                </c:pt>
                <c:pt idx="15">
                  <c:v>4528.2692989101051</c:v>
                </c:pt>
                <c:pt idx="16">
                  <c:v>4660.7078107417183</c:v>
                </c:pt>
                <c:pt idx="17">
                  <c:v>4789.0683474751495</c:v>
                </c:pt>
                <c:pt idx="18">
                  <c:v>4913.7059062855697</c:v>
                </c:pt>
                <c:pt idx="19">
                  <c:v>5034.926785665135</c:v>
                </c:pt>
                <c:pt idx="20">
                  <c:v>5152.9974546213853</c:v>
                </c:pt>
              </c:numCache>
            </c:numRef>
          </c:val>
        </c:ser>
        <c:gapWidth val="500"/>
        <c:overlap val="100"/>
        <c:axId val="141885824"/>
        <c:axId val="141888128"/>
      </c:barChart>
      <c:catAx>
        <c:axId val="141885824"/>
        <c:scaling>
          <c:orientation val="minMax"/>
        </c:scaling>
        <c:axPos val="b"/>
        <c:numFmt formatCode="@" sourceLinked="0"/>
        <c:tickLblPos val="nextTo"/>
        <c:crossAx val="141888128"/>
        <c:crosses val="autoZero"/>
        <c:auto val="1"/>
        <c:lblAlgn val="ctr"/>
        <c:lblOffset val="100"/>
      </c:catAx>
      <c:valAx>
        <c:axId val="141888128"/>
        <c:scaling>
          <c:orientation val="minMax"/>
          <c:min val="0"/>
        </c:scaling>
        <c:axPos val="l"/>
        <c:majorGridlines/>
        <c:numFmt formatCode="&quot;£&quot;#,##0;[Red]\-&quot;£&quot;#,##0" sourceLinked="1"/>
        <c:tickLblPos val="nextTo"/>
        <c:crossAx val="141885824"/>
        <c:crosses val="autoZero"/>
        <c:crossBetween val="between"/>
      </c:valAx>
      <c:spPr>
        <a:noFill/>
      </c:spPr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3.8498930733660612E-2"/>
          <c:y val="7.9994896471274418E-2"/>
          <c:w val="0.9458069092742325"/>
          <c:h val="0.82717375143737382"/>
        </c:manualLayout>
      </c:layout>
      <c:scatterChart>
        <c:scatterStyle val="smoothMarker"/>
        <c:ser>
          <c:idx val="0"/>
          <c:order val="0"/>
          <c:xVal>
            <c:numRef>
              <c:f>Sheet1!$P$151:$AJ$151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Sheet1!$P$152:$AJ$152</c:f>
              <c:numCache>
                <c:formatCode>"£"#,##0;[Red]\-"£"#,##0</c:formatCode>
                <c:ptCount val="21"/>
                <c:pt idx="0">
                  <c:v>10000</c:v>
                </c:pt>
                <c:pt idx="1">
                  <c:v>10700</c:v>
                </c:pt>
                <c:pt idx="2">
                  <c:v>11449</c:v>
                </c:pt>
                <c:pt idx="3">
                  <c:v>12250.43</c:v>
                </c:pt>
                <c:pt idx="4">
                  <c:v>13107.960100000002</c:v>
                </c:pt>
                <c:pt idx="5">
                  <c:v>14025.517307000004</c:v>
                </c:pt>
                <c:pt idx="6">
                  <c:v>15007.303518490005</c:v>
                </c:pt>
                <c:pt idx="7">
                  <c:v>16057.814764784307</c:v>
                </c:pt>
                <c:pt idx="8">
                  <c:v>17181.861798319209</c:v>
                </c:pt>
                <c:pt idx="9">
                  <c:v>18384.592124201554</c:v>
                </c:pt>
                <c:pt idx="10">
                  <c:v>19671.513572895663</c:v>
                </c:pt>
                <c:pt idx="11">
                  <c:v>21048.519522998362</c:v>
                </c:pt>
                <c:pt idx="12">
                  <c:v>22521.915889608248</c:v>
                </c:pt>
                <c:pt idx="13">
                  <c:v>24098.450001880828</c:v>
                </c:pt>
                <c:pt idx="14">
                  <c:v>25785.341502012485</c:v>
                </c:pt>
                <c:pt idx="15">
                  <c:v>27590.315407153365</c:v>
                </c:pt>
                <c:pt idx="16">
                  <c:v>29521.637485654101</c:v>
                </c:pt>
                <c:pt idx="17">
                  <c:v>31588.152109649891</c:v>
                </c:pt>
                <c:pt idx="18">
                  <c:v>33799.32275732539</c:v>
                </c:pt>
                <c:pt idx="19">
                  <c:v>36165.275350338168</c:v>
                </c:pt>
                <c:pt idx="20">
                  <c:v>38696.844624861842</c:v>
                </c:pt>
              </c:numCache>
            </c:numRef>
          </c:yVal>
          <c:smooth val="1"/>
        </c:ser>
        <c:axId val="38119296"/>
        <c:axId val="69275648"/>
      </c:scatterChart>
      <c:valAx>
        <c:axId val="38119296"/>
        <c:scaling>
          <c:orientation val="minMax"/>
          <c:max val="20"/>
        </c:scaling>
        <c:axPos val="b"/>
        <c:numFmt formatCode="General" sourceLinked="1"/>
        <c:tickLblPos val="nextTo"/>
        <c:crossAx val="69275648"/>
        <c:crosses val="autoZero"/>
        <c:crossBetween val="midCat"/>
        <c:majorUnit val="1"/>
      </c:valAx>
      <c:valAx>
        <c:axId val="69275648"/>
        <c:scaling>
          <c:orientation val="minMax"/>
        </c:scaling>
        <c:axPos val="l"/>
        <c:majorGridlines/>
        <c:numFmt formatCode="&quot;£&quot;#,##0;[Red]\-&quot;£&quot;#,##0" sourceLinked="1"/>
        <c:tickLblPos val="nextTo"/>
        <c:crossAx val="38119296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430306</xdr:colOff>
      <xdr:row>91</xdr:row>
      <xdr:rowOff>89647</xdr:rowOff>
    </xdr:from>
    <xdr:to>
      <xdr:col>12</xdr:col>
      <xdr:colOff>464820</xdr:colOff>
      <xdr:row>100</xdr:row>
      <xdr:rowOff>114299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571500</xdr:colOff>
      <xdr:row>99</xdr:row>
      <xdr:rowOff>30480</xdr:rowOff>
    </xdr:from>
    <xdr:to>
      <xdr:col>37</xdr:col>
      <xdr:colOff>289560</xdr:colOff>
      <xdr:row>147</xdr:row>
      <xdr:rowOff>91440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266700</xdr:colOff>
      <xdr:row>134</xdr:row>
      <xdr:rowOff>160020</xdr:rowOff>
    </xdr:from>
    <xdr:to>
      <xdr:col>16</xdr:col>
      <xdr:colOff>213360</xdr:colOff>
      <xdr:row>138</xdr:row>
      <xdr:rowOff>7620</xdr:rowOff>
    </xdr:to>
    <xdr:sp macro="" textlink="">
      <xdr:nvSpPr>
        <xdr:cNvPr id="8" name="Rectangle 7"/>
        <xdr:cNvSpPr/>
      </xdr:nvSpPr>
      <xdr:spPr>
        <a:xfrm>
          <a:off x="10965180" y="25031700"/>
          <a:ext cx="632460" cy="57912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16</xdr:col>
      <xdr:colOff>289560</xdr:colOff>
      <xdr:row>133</xdr:row>
      <xdr:rowOff>129540</xdr:rowOff>
    </xdr:from>
    <xdr:to>
      <xdr:col>16</xdr:col>
      <xdr:colOff>396240</xdr:colOff>
      <xdr:row>136</xdr:row>
      <xdr:rowOff>160020</xdr:rowOff>
    </xdr:to>
    <xdr:sp macro="" textlink="">
      <xdr:nvSpPr>
        <xdr:cNvPr id="10" name="Rectangle 9"/>
        <xdr:cNvSpPr/>
      </xdr:nvSpPr>
      <xdr:spPr>
        <a:xfrm>
          <a:off x="11673840" y="24818340"/>
          <a:ext cx="106680" cy="57912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16</xdr:col>
      <xdr:colOff>342900</xdr:colOff>
      <xdr:row>133</xdr:row>
      <xdr:rowOff>38100</xdr:rowOff>
    </xdr:from>
    <xdr:to>
      <xdr:col>16</xdr:col>
      <xdr:colOff>449580</xdr:colOff>
      <xdr:row>136</xdr:row>
      <xdr:rowOff>68580</xdr:rowOff>
    </xdr:to>
    <xdr:sp macro="" textlink="">
      <xdr:nvSpPr>
        <xdr:cNvPr id="13" name="Rectangle 12"/>
        <xdr:cNvSpPr/>
      </xdr:nvSpPr>
      <xdr:spPr>
        <a:xfrm>
          <a:off x="11727180" y="24726900"/>
          <a:ext cx="106680" cy="57912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16</xdr:col>
      <xdr:colOff>693420</xdr:colOff>
      <xdr:row>133</xdr:row>
      <xdr:rowOff>38100</xdr:rowOff>
    </xdr:from>
    <xdr:to>
      <xdr:col>16</xdr:col>
      <xdr:colOff>800100</xdr:colOff>
      <xdr:row>136</xdr:row>
      <xdr:rowOff>68580</xdr:rowOff>
    </xdr:to>
    <xdr:sp macro="" textlink="">
      <xdr:nvSpPr>
        <xdr:cNvPr id="14" name="Rectangle 13"/>
        <xdr:cNvSpPr/>
      </xdr:nvSpPr>
      <xdr:spPr>
        <a:xfrm>
          <a:off x="12077700" y="24726900"/>
          <a:ext cx="106680" cy="57912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16</xdr:col>
      <xdr:colOff>762000</xdr:colOff>
      <xdr:row>133</xdr:row>
      <xdr:rowOff>129540</xdr:rowOff>
    </xdr:from>
    <xdr:to>
      <xdr:col>16</xdr:col>
      <xdr:colOff>868680</xdr:colOff>
      <xdr:row>136</xdr:row>
      <xdr:rowOff>160020</xdr:rowOff>
    </xdr:to>
    <xdr:sp macro="" textlink="">
      <xdr:nvSpPr>
        <xdr:cNvPr id="15" name="Rectangle 14"/>
        <xdr:cNvSpPr/>
      </xdr:nvSpPr>
      <xdr:spPr>
        <a:xfrm>
          <a:off x="12146280" y="24818340"/>
          <a:ext cx="106680" cy="57912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15</xdr:col>
      <xdr:colOff>337458</xdr:colOff>
      <xdr:row>100</xdr:row>
      <xdr:rowOff>0</xdr:rowOff>
    </xdr:from>
    <xdr:to>
      <xdr:col>26</xdr:col>
      <xdr:colOff>664029</xdr:colOff>
      <xdr:row>120</xdr:row>
      <xdr:rowOff>43543</xdr:rowOff>
    </xdr:to>
    <xdr:sp macro="" textlink="">
      <xdr:nvSpPr>
        <xdr:cNvPr id="17" name="TextBox 16"/>
        <xdr:cNvSpPr txBox="1"/>
      </xdr:nvSpPr>
      <xdr:spPr>
        <a:xfrm>
          <a:off x="11027229" y="18864943"/>
          <a:ext cx="8109857" cy="3744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600"/>
            <a:t>Probability</a:t>
          </a:r>
          <a:r>
            <a:rPr lang="en-GB" sz="1600" baseline="0"/>
            <a:t> of different portfoilio values at years 1 - 20 given...</a:t>
          </a:r>
        </a:p>
        <a:p>
          <a:r>
            <a:rPr lang="en-GB" sz="1600" baseline="0"/>
            <a:t>value of portfoilio at Year 0 = £10,000</a:t>
          </a:r>
        </a:p>
        <a:p>
          <a:r>
            <a:rPr lang="en-GB" sz="1600" baseline="0"/>
            <a:t>rate of growth = 7%/year (</a:t>
          </a:r>
          <a:r>
            <a:rPr lang="en-GB" sz="1600" i="1" baseline="0"/>
            <a:t>thought to be historical average with dividends re-invested</a:t>
          </a:r>
          <a:r>
            <a:rPr lang="en-GB" sz="1600" baseline="0"/>
            <a:t>)</a:t>
          </a:r>
        </a:p>
        <a:p>
          <a:r>
            <a:rPr lang="en-GB" sz="1600" baseline="0"/>
            <a:t>volatility = 15% (</a:t>
          </a:r>
          <a:r>
            <a:rPr lang="en-GB" sz="1600" i="1" baseline="0"/>
            <a:t>as reported for the FTSE100</a:t>
          </a:r>
          <a:r>
            <a:rPr lang="en-GB" sz="1600" baseline="0"/>
            <a:t> )</a:t>
          </a:r>
        </a:p>
        <a:p>
          <a:r>
            <a:rPr lang="en-GB" sz="1600" baseline="0"/>
            <a:t>For each year, the width of the black bar is proportional to the probability density for this return.</a:t>
          </a:r>
        </a:p>
        <a:p>
          <a:r>
            <a:rPr lang="en-GB" sz="1600" baseline="0"/>
            <a:t>This means that...</a:t>
          </a:r>
        </a:p>
        <a:p>
          <a:r>
            <a:rPr lang="en-GB" sz="1600" baseline="0"/>
            <a:t>1) For each value range, the area of a bar within that range is proportional to the probability of the portfolio value falling in that range.</a:t>
          </a:r>
        </a:p>
        <a:p>
          <a:r>
            <a:rPr lang="en-GB" sz="1600" baseline="0"/>
            <a:t>2) The height of a pin positioned randomly within the area of a bar would have the same probability distribtion as the portfolio value.</a:t>
          </a:r>
        </a:p>
        <a:p>
          <a:r>
            <a:rPr lang="en-GB" sz="1600" baseline="0"/>
            <a:t>3) The probability of a value below the bottomost bar is 1%, and of a value below the topmost bar is 99%. Also, contray to what is shown here, for years 1 onwards, any value from 0 to the highest finite value is possible.</a:t>
          </a:r>
        </a:p>
        <a:p>
          <a:endParaRPr lang="en-GB" sz="1600"/>
        </a:p>
      </xdr:txBody>
    </xdr:sp>
    <xdr:clientData/>
  </xdr:twoCellAnchor>
  <xdr:twoCellAnchor>
    <xdr:from>
      <xdr:col>27</xdr:col>
      <xdr:colOff>87086</xdr:colOff>
      <xdr:row>99</xdr:row>
      <xdr:rowOff>174172</xdr:rowOff>
    </xdr:from>
    <xdr:to>
      <xdr:col>32</xdr:col>
      <xdr:colOff>97972</xdr:colOff>
      <xdr:row>111</xdr:row>
      <xdr:rowOff>174172</xdr:rowOff>
    </xdr:to>
    <xdr:sp macro="" textlink="">
      <xdr:nvSpPr>
        <xdr:cNvPr id="18" name="TextBox 17"/>
        <xdr:cNvSpPr txBox="1"/>
      </xdr:nvSpPr>
      <xdr:spPr>
        <a:xfrm>
          <a:off x="19245943" y="18854058"/>
          <a:ext cx="3363686" cy="22206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600"/>
            <a:t>CAUTIONS:</a:t>
          </a:r>
          <a:r>
            <a:rPr lang="en-GB" sz="1600" baseline="0"/>
            <a:t> This ignores ...</a:t>
          </a:r>
        </a:p>
        <a:p>
          <a:r>
            <a:rPr lang="en-GB" sz="1600" baseline="0"/>
            <a:t>Volatility variations (10-20%)</a:t>
          </a:r>
        </a:p>
        <a:p>
          <a:r>
            <a:rPr lang="en-GB" sz="1600" baseline="0"/>
            <a:t>Skew, or excess nagative excursions</a:t>
          </a:r>
        </a:p>
        <a:p>
          <a:r>
            <a:rPr lang="en-GB" sz="1600" baseline="0"/>
            <a:t>Plus possible...</a:t>
          </a:r>
        </a:p>
        <a:p>
          <a:r>
            <a:rPr lang="en-GB" sz="1600" baseline="0"/>
            <a:t>tendacy for excursions to be reversed</a:t>
          </a:r>
        </a:p>
        <a:p>
          <a:r>
            <a:rPr lang="en-GB" sz="1600" baseline="0"/>
            <a:t>tendacy for excursions to be repeated</a:t>
          </a:r>
        </a:p>
        <a:p>
          <a:r>
            <a:rPr lang="en-GB" sz="1600" baseline="0"/>
            <a:t>periods of low return. E.g. 1999-2012</a:t>
          </a:r>
        </a:p>
        <a:p>
          <a:endParaRPr lang="en-GB" sz="1600"/>
        </a:p>
      </xdr:txBody>
    </xdr:sp>
    <xdr:clientData/>
  </xdr:twoCellAnchor>
  <xdr:twoCellAnchor>
    <xdr:from>
      <xdr:col>31</xdr:col>
      <xdr:colOff>293915</xdr:colOff>
      <xdr:row>133</xdr:row>
      <xdr:rowOff>43544</xdr:rowOff>
    </xdr:from>
    <xdr:to>
      <xdr:col>37</xdr:col>
      <xdr:colOff>1</xdr:colOff>
      <xdr:row>145</xdr:row>
      <xdr:rowOff>43544</xdr:rowOff>
    </xdr:to>
    <xdr:sp macro="" textlink="">
      <xdr:nvSpPr>
        <xdr:cNvPr id="19" name="TextBox 18"/>
        <xdr:cNvSpPr txBox="1"/>
      </xdr:nvSpPr>
      <xdr:spPr>
        <a:xfrm>
          <a:off x="22195972" y="25015373"/>
          <a:ext cx="3363686" cy="22206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600"/>
            <a:t>This is an illustration of the power of compound interest, and volatility over the longer term. </a:t>
          </a:r>
        </a:p>
        <a:p>
          <a:r>
            <a:rPr lang="en-GB" sz="1600" baseline="0"/>
            <a:t>I am not a financial expert, and this is not a recomendation, or advice for any action or innaction. </a:t>
          </a:r>
        </a:p>
        <a:p>
          <a:r>
            <a:rPr lang="en-GB" sz="1600" baseline="0"/>
            <a:t>Download and check the spreadsheet volatility-graph.xls before using.</a:t>
          </a:r>
        </a:p>
        <a:p>
          <a:endParaRPr lang="en-GB" sz="1600"/>
        </a:p>
      </xdr:txBody>
    </xdr:sp>
    <xdr:clientData/>
  </xdr:twoCellAnchor>
  <xdr:twoCellAnchor>
    <xdr:from>
      <xdr:col>14</xdr:col>
      <xdr:colOff>337458</xdr:colOff>
      <xdr:row>153</xdr:row>
      <xdr:rowOff>87086</xdr:rowOff>
    </xdr:from>
    <xdr:to>
      <xdr:col>36</xdr:col>
      <xdr:colOff>370114</xdr:colOff>
      <xdr:row>194</xdr:row>
      <xdr:rowOff>119743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0.6822</cdr:x>
      <cdr:y>0.10419</cdr:y>
    </cdr:from>
    <cdr:to>
      <cdr:x>0.8945</cdr:x>
      <cdr:y>0.39814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78070" y="251013"/>
          <a:ext cx="1891553" cy="7082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Probability density with...</a:t>
          </a:r>
        </a:p>
        <a:p xmlns:a="http://schemas.openxmlformats.org/drawingml/2006/main">
          <a:r>
            <a:rPr lang="en-GB" sz="1100"/>
            <a:t>mean = 0</a:t>
          </a:r>
        </a:p>
        <a:p xmlns:a="http://schemas.openxmlformats.org/drawingml/2006/main">
          <a:r>
            <a:rPr lang="en-GB" sz="1100"/>
            <a:t>standard</a:t>
          </a:r>
          <a:r>
            <a:rPr lang="en-GB" sz="1100" baseline="0"/>
            <a:t> deviation = 1</a:t>
          </a:r>
          <a:endParaRPr lang="en-GB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0.50988</cdr:x>
      <cdr:y>0.96983</cdr:y>
    </cdr:from>
    <cdr:to>
      <cdr:x>0.54313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61960" y="8633460"/>
          <a:ext cx="52578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Years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0.07378</cdr:x>
      <cdr:y>0.0826</cdr:y>
    </cdr:from>
    <cdr:to>
      <cdr:x>0.55953</cdr:x>
      <cdr:y>0.17447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99457" y="609599"/>
          <a:ext cx="7239000" cy="678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800"/>
            <a:t>Effect of exponential growth at 7% per annum, on a £10,000 portfolio</a:t>
          </a:r>
          <a:r>
            <a:rPr lang="en-GB" sz="1800" baseline="0"/>
            <a:t> </a:t>
          </a:r>
          <a:endParaRPr lang="en-GB" sz="18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://www.ftse.co.uk/Indices/UK_Indices/Downloads/UKX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52"/>
  <sheetViews>
    <sheetView tabSelected="1" topLeftCell="O100" zoomScale="55" zoomScaleNormal="55" workbookViewId="0">
      <selection activeCell="AL148" sqref="AL148"/>
    </sheetView>
  </sheetViews>
  <sheetFormatPr defaultRowHeight="14.4"/>
  <cols>
    <col min="1" max="1" width="15.77734375" customWidth="1"/>
    <col min="2" max="2" width="10.33203125" bestFit="1" customWidth="1"/>
    <col min="3" max="3" width="13.21875" customWidth="1"/>
    <col min="4" max="4" width="12.6640625" bestFit="1" customWidth="1"/>
    <col min="7" max="8" width="9.5546875" customWidth="1"/>
    <col min="9" max="9" width="12.6640625" bestFit="1" customWidth="1"/>
    <col min="11" max="11" width="10" customWidth="1"/>
    <col min="16" max="16" width="10" customWidth="1"/>
    <col min="17" max="17" width="13.5546875" bestFit="1" customWidth="1"/>
    <col min="18" max="31" width="10" bestFit="1" customWidth="1"/>
  </cols>
  <sheetData>
    <row r="1" spans="1:36">
      <c r="A1" t="s">
        <v>2</v>
      </c>
      <c r="B1" s="9">
        <v>41221</v>
      </c>
      <c r="C1" t="s">
        <v>38</v>
      </c>
    </row>
    <row r="2" spans="1:36">
      <c r="B2" s="1"/>
    </row>
    <row r="3" spans="1:36">
      <c r="A3" t="s">
        <v>1</v>
      </c>
      <c r="B3" s="7">
        <v>10000</v>
      </c>
      <c r="C3" t="s">
        <v>39</v>
      </c>
    </row>
    <row r="4" spans="1:36">
      <c r="A4" t="s">
        <v>0</v>
      </c>
      <c r="B4" s="10">
        <f>15.3%</f>
        <v>0.153</v>
      </c>
      <c r="C4" t="s">
        <v>40</v>
      </c>
      <c r="D4" s="12" t="s">
        <v>41</v>
      </c>
      <c r="P4" t="s">
        <v>45</v>
      </c>
      <c r="R4">
        <f>LOG(2)/LOG(1.07)</f>
        <v>10.244768351058712</v>
      </c>
      <c r="T4">
        <f>LOG(2,10)</f>
        <v>0.30102999566398114</v>
      </c>
      <c r="U4">
        <f>LOG(10,2)</f>
        <v>3.3219280948873626</v>
      </c>
    </row>
    <row r="5" spans="1:36">
      <c r="A5" s="11" t="s">
        <v>36</v>
      </c>
      <c r="D5" t="s">
        <v>44</v>
      </c>
    </row>
    <row r="6" spans="1:36">
      <c r="A6" s="12" t="s">
        <v>35</v>
      </c>
      <c r="N6" s="3" t="s">
        <v>9</v>
      </c>
      <c r="P6">
        <v>0</v>
      </c>
      <c r="Q6">
        <v>1</v>
      </c>
      <c r="R6">
        <v>2</v>
      </c>
      <c r="S6">
        <v>3</v>
      </c>
      <c r="T6">
        <v>4</v>
      </c>
      <c r="U6">
        <v>5</v>
      </c>
      <c r="V6">
        <v>6</v>
      </c>
      <c r="W6">
        <v>7</v>
      </c>
      <c r="X6">
        <v>8</v>
      </c>
      <c r="Y6">
        <v>9</v>
      </c>
      <c r="Z6">
        <v>10</v>
      </c>
      <c r="AA6">
        <v>11</v>
      </c>
      <c r="AB6">
        <v>12</v>
      </c>
      <c r="AC6">
        <v>13</v>
      </c>
      <c r="AD6">
        <v>14</v>
      </c>
      <c r="AE6">
        <v>15</v>
      </c>
      <c r="AF6">
        <v>16</v>
      </c>
      <c r="AG6">
        <v>17</v>
      </c>
      <c r="AH6">
        <v>18</v>
      </c>
      <c r="AI6">
        <v>19</v>
      </c>
      <c r="AJ6">
        <v>20</v>
      </c>
    </row>
    <row r="7" spans="1:36">
      <c r="N7" s="3" t="s">
        <v>10</v>
      </c>
      <c r="P7" s="8">
        <v>0</v>
      </c>
      <c r="Q7" s="8">
        <f>7%</f>
        <v>7.0000000000000007E-2</v>
      </c>
      <c r="R7" s="8">
        <f>(1+Q7)*1.07-1</f>
        <v>0.14490000000000003</v>
      </c>
      <c r="S7" s="8">
        <f t="shared" ref="S7:AE7" si="0">(1+R7)*1.07-1</f>
        <v>0.2250430000000001</v>
      </c>
      <c r="T7" s="8">
        <f t="shared" si="0"/>
        <v>0.31079601000000023</v>
      </c>
      <c r="U7" s="8">
        <f t="shared" si="0"/>
        <v>0.40255173070000039</v>
      </c>
      <c r="V7" s="8">
        <f t="shared" si="0"/>
        <v>0.5007303518490005</v>
      </c>
      <c r="W7" s="8">
        <f t="shared" si="0"/>
        <v>0.60578147647843061</v>
      </c>
      <c r="X7" s="8">
        <f t="shared" si="0"/>
        <v>0.7181861798319209</v>
      </c>
      <c r="Y7" s="8">
        <f t="shared" si="0"/>
        <v>0.83845921242015553</v>
      </c>
      <c r="Z7" s="8">
        <f t="shared" si="0"/>
        <v>0.96715135728956647</v>
      </c>
      <c r="AA7" s="8">
        <f t="shared" si="0"/>
        <v>1.1048519522998363</v>
      </c>
      <c r="AB7" s="8">
        <f t="shared" si="0"/>
        <v>1.2521915889608248</v>
      </c>
      <c r="AC7" s="8">
        <f t="shared" si="0"/>
        <v>1.4098450001880827</v>
      </c>
      <c r="AD7" s="8">
        <f t="shared" si="0"/>
        <v>1.5785341502012487</v>
      </c>
      <c r="AE7" s="8">
        <f t="shared" si="0"/>
        <v>1.7590315407153363</v>
      </c>
      <c r="AF7" s="8">
        <f t="shared" ref="AF7:AJ7" si="1">(1+AE7)*1.07-1</f>
        <v>1.9521637485654102</v>
      </c>
      <c r="AG7" s="8">
        <f t="shared" si="1"/>
        <v>2.1588152109649892</v>
      </c>
      <c r="AH7" s="8">
        <f t="shared" si="1"/>
        <v>2.3799322757325387</v>
      </c>
      <c r="AI7" s="8">
        <f t="shared" si="1"/>
        <v>2.6165275350338169</v>
      </c>
      <c r="AJ7" s="8">
        <f t="shared" si="1"/>
        <v>2.8696844624861844</v>
      </c>
    </row>
    <row r="9" spans="1:36"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>
      <c r="N10" t="s">
        <v>11</v>
      </c>
      <c r="P10" s="8">
        <f>$B$4*SQRT(P6)</f>
        <v>0</v>
      </c>
      <c r="Q10" s="8">
        <f>$B$4*SQRT(Q6)</f>
        <v>0.153</v>
      </c>
      <c r="R10" s="8">
        <f>$B$4*SQRT(R6)</f>
        <v>0.21637467504308355</v>
      </c>
      <c r="S10" s="8">
        <f t="shared" ref="S10:AE10" si="2">$B$4*SQRT(S6)</f>
        <v>0.26500377355803822</v>
      </c>
      <c r="T10" s="8">
        <f t="shared" si="2"/>
        <v>0.30599999999999999</v>
      </c>
      <c r="U10" s="8">
        <f t="shared" si="2"/>
        <v>0.34211840055746784</v>
      </c>
      <c r="V10" s="8">
        <f t="shared" si="2"/>
        <v>0.3747719306458262</v>
      </c>
      <c r="W10" s="8">
        <f t="shared" si="2"/>
        <v>0.40479995059288237</v>
      </c>
      <c r="X10" s="8">
        <f t="shared" si="2"/>
        <v>0.43274935008616711</v>
      </c>
      <c r="Y10" s="8">
        <f t="shared" si="2"/>
        <v>0.45899999999999996</v>
      </c>
      <c r="Z10" s="8">
        <f t="shared" si="2"/>
        <v>0.48382848200576206</v>
      </c>
      <c r="AA10" s="8">
        <f t="shared" si="2"/>
        <v>0.50744359292437613</v>
      </c>
      <c r="AB10" s="8">
        <f t="shared" si="2"/>
        <v>0.53000754711607645</v>
      </c>
      <c r="AC10" s="8">
        <f t="shared" si="2"/>
        <v>0.55164934514599029</v>
      </c>
      <c r="AD10" s="8">
        <f t="shared" si="2"/>
        <v>0.57247358017641303</v>
      </c>
      <c r="AE10" s="8">
        <f t="shared" si="2"/>
        <v>0.59256645196973479</v>
      </c>
      <c r="AF10" s="8">
        <f t="shared" ref="AF10:AJ10" si="3">$B$4*SQRT(AF6)</f>
        <v>0.61199999999999999</v>
      </c>
      <c r="AG10" s="8">
        <f t="shared" si="3"/>
        <v>0.63083516071950207</v>
      </c>
      <c r="AH10" s="8">
        <f t="shared" si="3"/>
        <v>0.6491240251292506</v>
      </c>
      <c r="AI10" s="8">
        <f t="shared" si="3"/>
        <v>0.66691153836172312</v>
      </c>
      <c r="AJ10" s="8">
        <f t="shared" si="3"/>
        <v>0.68423680111493568</v>
      </c>
    </row>
    <row r="11" spans="1:36">
      <c r="G11" s="13" t="s">
        <v>6</v>
      </c>
      <c r="H11" s="13"/>
      <c r="I11" s="13" t="s">
        <v>7</v>
      </c>
      <c r="J11" s="13"/>
      <c r="P11" s="2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5" customFormat="1" ht="43.2" customHeight="1">
      <c r="C12" s="5" t="s">
        <v>3</v>
      </c>
      <c r="D12" s="5" t="s">
        <v>4</v>
      </c>
      <c r="E12" s="5" t="s">
        <v>5</v>
      </c>
      <c r="G12" s="5" t="s">
        <v>12</v>
      </c>
      <c r="H12" s="5" t="s">
        <v>13</v>
      </c>
      <c r="I12" s="5" t="s">
        <v>14</v>
      </c>
      <c r="J12" s="5" t="s">
        <v>15</v>
      </c>
      <c r="K12" s="5" t="s">
        <v>8</v>
      </c>
      <c r="L12" s="5" t="s">
        <v>22</v>
      </c>
      <c r="M12" s="5" t="s">
        <v>23</v>
      </c>
      <c r="N12" s="5" t="s">
        <v>24</v>
      </c>
      <c r="O12" s="5" t="s">
        <v>21</v>
      </c>
      <c r="P12" t="s">
        <v>16</v>
      </c>
    </row>
    <row r="13" spans="1:36">
      <c r="C13">
        <v>0.01</v>
      </c>
      <c r="D13">
        <f t="shared" ref="D13:D76" si="4">NORMINV(C13,0,1)</f>
        <v>-2.3263478740408488</v>
      </c>
      <c r="H13" s="3"/>
      <c r="I13" s="3"/>
      <c r="J13" s="4"/>
      <c r="K13">
        <f>K19</f>
        <v>0.37065055462640051</v>
      </c>
      <c r="L13">
        <v>4</v>
      </c>
      <c r="M13">
        <v>4.7</v>
      </c>
      <c r="AD13" s="3"/>
      <c r="AE13" s="3"/>
      <c r="AF13" s="3"/>
      <c r="AG13" s="3"/>
      <c r="AH13" s="3"/>
      <c r="AI13" s="3"/>
      <c r="AJ13" s="3"/>
    </row>
    <row r="14" spans="1:36">
      <c r="C14">
        <v>0.02</v>
      </c>
      <c r="D14">
        <f>NORMINV(C14,0,1)</f>
        <v>-2.0537489106318239</v>
      </c>
      <c r="E14">
        <f>(C14-C13)/(D14-D13)</f>
        <v>3.6683925261283411E-2</v>
      </c>
      <c r="G14" s="3">
        <v>1</v>
      </c>
      <c r="H14" s="4">
        <v>10000</v>
      </c>
      <c r="I14" s="3">
        <v>0.99</v>
      </c>
      <c r="J14" s="4">
        <f>NORMINV(I14,0,1)</f>
        <v>2.3263478740408399</v>
      </c>
      <c r="K14">
        <f>(G14-I14)/(H14-J14)</f>
        <v>1.0002326889189422E-6</v>
      </c>
      <c r="P14" s="8">
        <f>$J14*P$10</f>
        <v>0</v>
      </c>
      <c r="Q14" s="8">
        <f t="shared" ref="Q14:AJ23" si="5">$J14*Q$10</f>
        <v>0.35593122472824851</v>
      </c>
      <c r="R14" s="8">
        <f t="shared" si="5"/>
        <v>0.50336276528275503</v>
      </c>
      <c r="S14" s="8">
        <f t="shared" si="5"/>
        <v>0.61649096522954239</v>
      </c>
      <c r="T14" s="8">
        <f t="shared" si="5"/>
        <v>0.71186244945649702</v>
      </c>
      <c r="U14" s="8">
        <f t="shared" si="5"/>
        <v>0.79588641380711778</v>
      </c>
      <c r="V14" s="8">
        <f t="shared" si="5"/>
        <v>0.87184988410809883</v>
      </c>
      <c r="W14" s="8">
        <f t="shared" si="5"/>
        <v>0.94170550447358892</v>
      </c>
      <c r="X14" s="8">
        <f t="shared" si="5"/>
        <v>1.0067255305655101</v>
      </c>
      <c r="Y14" s="8">
        <f t="shared" si="5"/>
        <v>1.0677936741847454</v>
      </c>
      <c r="Z14" s="8">
        <f t="shared" si="5"/>
        <v>1.1255533605145114</v>
      </c>
      <c r="AA14" s="8">
        <f t="shared" si="5"/>
        <v>1.1804903235952677</v>
      </c>
      <c r="AB14" s="8">
        <f t="shared" si="5"/>
        <v>1.2329819304590848</v>
      </c>
      <c r="AC14" s="8">
        <f t="shared" si="5"/>
        <v>1.283328281296396</v>
      </c>
      <c r="AD14" s="8">
        <f t="shared" si="5"/>
        <v>1.3317726961879468</v>
      </c>
      <c r="AE14" s="8">
        <f t="shared" si="5"/>
        <v>1.378515705767716</v>
      </c>
      <c r="AF14" s="8">
        <f t="shared" si="5"/>
        <v>1.423724898912994</v>
      </c>
      <c r="AG14" s="8">
        <f t="shared" si="5"/>
        <v>1.4675420350100252</v>
      </c>
      <c r="AH14" s="8">
        <f t="shared" si="5"/>
        <v>1.5100882958482649</v>
      </c>
      <c r="AI14" s="8">
        <f t="shared" si="5"/>
        <v>1.5514682394411006</v>
      </c>
      <c r="AJ14" s="8">
        <f t="shared" si="5"/>
        <v>1.5917728276142356</v>
      </c>
    </row>
    <row r="15" spans="1:36">
      <c r="C15">
        <v>0.03</v>
      </c>
      <c r="D15">
        <f t="shared" si="4"/>
        <v>-1.880793608151254</v>
      </c>
      <c r="E15">
        <f t="shared" ref="E15:E78" si="6">(C15-C14)/(D15-D14)</f>
        <v>5.7818406585848484E-2</v>
      </c>
      <c r="G15" s="3">
        <v>0.99</v>
      </c>
      <c r="H15" s="4">
        <f t="shared" ref="H15:H24" si="7">NORMINV(G15,0,1)</f>
        <v>2.3263478740408399</v>
      </c>
      <c r="I15" s="3">
        <v>0.95</v>
      </c>
      <c r="J15" s="4">
        <f t="shared" ref="J15:J23" si="8">NORMINV(I15,0,1)</f>
        <v>1.6448536269514724</v>
      </c>
      <c r="K15">
        <f t="shared" ref="K15:K24" si="9">(G15-I15)/(H15-J15)</f>
        <v>5.8694552699216918E-2</v>
      </c>
      <c r="L15">
        <v>0.75066490255586871</v>
      </c>
      <c r="M15">
        <f t="shared" ref="M15:M23" si="10">K15*M$13/K$15</f>
        <v>4.7</v>
      </c>
      <c r="N15">
        <v>0</v>
      </c>
      <c r="O15">
        <f t="shared" ref="O15:O23" si="11">N15*$L$19/16.3</f>
        <v>0</v>
      </c>
      <c r="P15" s="8">
        <f t="shared" ref="P15:AE23" si="12">$J15*P$10</f>
        <v>0</v>
      </c>
      <c r="Q15" s="8">
        <f t="shared" si="12"/>
        <v>0.25166260492357528</v>
      </c>
      <c r="R15" s="8">
        <f t="shared" si="12"/>
        <v>0.35590466902506224</v>
      </c>
      <c r="S15" s="8">
        <f t="shared" si="12"/>
        <v>0.43589241809276585</v>
      </c>
      <c r="T15" s="8">
        <f t="shared" si="12"/>
        <v>0.50332520984715057</v>
      </c>
      <c r="U15" s="8">
        <f t="shared" si="12"/>
        <v>0.56273469200378756</v>
      </c>
      <c r="V15" s="8">
        <f t="shared" si="12"/>
        <v>0.61644496940239291</v>
      </c>
      <c r="W15" s="8">
        <f t="shared" si="12"/>
        <v>0.66583666692247945</v>
      </c>
      <c r="X15" s="8">
        <f t="shared" si="12"/>
        <v>0.71180933805012447</v>
      </c>
      <c r="Y15" s="8">
        <f t="shared" si="12"/>
        <v>0.75498781477072574</v>
      </c>
      <c r="Z15" s="8">
        <f t="shared" si="12"/>
        <v>0.79582703344960293</v>
      </c>
      <c r="AA15" s="8">
        <f t="shared" si="12"/>
        <v>0.83467043429494658</v>
      </c>
      <c r="AB15" s="8">
        <f t="shared" si="12"/>
        <v>0.87178483618553171</v>
      </c>
      <c r="AC15" s="8">
        <f t="shared" si="12"/>
        <v>0.90738242616878673</v>
      </c>
      <c r="AD15" s="8">
        <f t="shared" si="12"/>
        <v>0.9416352446870675</v>
      </c>
      <c r="AE15" s="8">
        <f t="shared" si="12"/>
        <v>0.97468507773218371</v>
      </c>
      <c r="AF15" s="8">
        <f t="shared" si="5"/>
        <v>1.0066504196943011</v>
      </c>
      <c r="AG15" s="8">
        <f t="shared" si="5"/>
        <v>1.037631502117988</v>
      </c>
      <c r="AH15" s="8">
        <f t="shared" si="5"/>
        <v>1.0677140070751865</v>
      </c>
      <c r="AI15" s="8">
        <f t="shared" si="5"/>
        <v>1.0969718627300664</v>
      </c>
      <c r="AJ15" s="8">
        <f t="shared" si="5"/>
        <v>1.1254693840075751</v>
      </c>
    </row>
    <row r="16" spans="1:36">
      <c r="C16">
        <v>0.04</v>
      </c>
      <c r="D16">
        <f t="shared" si="4"/>
        <v>-1.7506860712521712</v>
      </c>
      <c r="E16">
        <f t="shared" si="6"/>
        <v>7.6859498214591926E-2</v>
      </c>
      <c r="G16" s="3">
        <v>0.95</v>
      </c>
      <c r="H16" s="4">
        <f t="shared" si="7"/>
        <v>1.6448536269514724</v>
      </c>
      <c r="I16" s="3">
        <v>0.9</v>
      </c>
      <c r="J16" s="4">
        <f t="shared" si="8"/>
        <v>1.2815515655446004</v>
      </c>
      <c r="K16">
        <f t="shared" si="9"/>
        <v>0.13762652434829856</v>
      </c>
      <c r="L16">
        <v>7.139321603364662</v>
      </c>
      <c r="M16">
        <f t="shared" si="10"/>
        <v>11.020522939356743</v>
      </c>
      <c r="N16">
        <f>M16-M$15</f>
        <v>6.320522939356743</v>
      </c>
      <c r="O16">
        <f t="shared" si="11"/>
        <v>10.081815731489282</v>
      </c>
      <c r="P16" s="8">
        <f t="shared" si="12"/>
        <v>0</v>
      </c>
      <c r="Q16" s="8">
        <f t="shared" si="5"/>
        <v>0.19607738952832385</v>
      </c>
      <c r="R16" s="8">
        <f t="shared" si="5"/>
        <v>0.27729530354566789</v>
      </c>
      <c r="S16" s="8">
        <f t="shared" si="5"/>
        <v>0.33961600087853067</v>
      </c>
      <c r="T16" s="8">
        <f t="shared" si="5"/>
        <v>0.3921547790566477</v>
      </c>
      <c r="U16" s="8">
        <f t="shared" si="5"/>
        <v>0.43844237183603757</v>
      </c>
      <c r="V16" s="8">
        <f t="shared" si="5"/>
        <v>0.48028955444133098</v>
      </c>
      <c r="W16" s="8">
        <f t="shared" si="5"/>
        <v>0.51877201041468524</v>
      </c>
      <c r="X16" s="8">
        <f t="shared" si="5"/>
        <v>0.55459060709133579</v>
      </c>
      <c r="Y16" s="8">
        <f t="shared" si="5"/>
        <v>0.58823216858497152</v>
      </c>
      <c r="Z16" s="8">
        <f t="shared" si="5"/>
        <v>0.6200511485695519</v>
      </c>
      <c r="AA16" s="8">
        <f t="shared" si="5"/>
        <v>0.65031513093781113</v>
      </c>
      <c r="AB16" s="8">
        <f t="shared" si="5"/>
        <v>0.67923200175706133</v>
      </c>
      <c r="AC16" s="8">
        <f t="shared" si="5"/>
        <v>0.70696708190349744</v>
      </c>
      <c r="AD16" s="8">
        <f t="shared" si="5"/>
        <v>0.73365441290800437</v>
      </c>
      <c r="AE16" s="8">
        <f t="shared" si="5"/>
        <v>0.75940446421102281</v>
      </c>
      <c r="AF16" s="8">
        <f t="shared" si="5"/>
        <v>0.78430955811329539</v>
      </c>
      <c r="AG16" s="8">
        <f t="shared" si="5"/>
        <v>0.80844778782065752</v>
      </c>
      <c r="AH16" s="8">
        <f t="shared" si="5"/>
        <v>0.83188591063700357</v>
      </c>
      <c r="AI16" s="8">
        <f t="shared" si="5"/>
        <v>0.85468152606722403</v>
      </c>
      <c r="AJ16" s="8">
        <f t="shared" si="5"/>
        <v>0.87688474367207514</v>
      </c>
    </row>
    <row r="17" spans="3:36">
      <c r="C17">
        <v>0.05</v>
      </c>
      <c r="D17">
        <f t="shared" si="4"/>
        <v>-1.6448536269514742</v>
      </c>
      <c r="E17">
        <f t="shared" si="6"/>
        <v>9.4488982712970737E-2</v>
      </c>
      <c r="G17" s="3">
        <v>0.9</v>
      </c>
      <c r="H17" s="4">
        <f t="shared" si="7"/>
        <v>1.2815515655446004</v>
      </c>
      <c r="I17" s="3">
        <v>0.8</v>
      </c>
      <c r="J17" s="4">
        <f t="shared" si="8"/>
        <v>0.8416212335729143</v>
      </c>
      <c r="K17">
        <f t="shared" si="9"/>
        <v>0.22730871852326831</v>
      </c>
      <c r="L17">
        <v>14.398088092898082</v>
      </c>
      <c r="M17">
        <f t="shared" si="10"/>
        <v>18.201876118456468</v>
      </c>
      <c r="N17">
        <f t="shared" ref="N17:N22" si="13">M17-M$15</f>
        <v>13.501876118456469</v>
      </c>
      <c r="O17">
        <f t="shared" si="11"/>
        <v>21.53673491287535</v>
      </c>
      <c r="P17" s="8">
        <f t="shared" si="12"/>
        <v>0</v>
      </c>
      <c r="Q17" s="8">
        <f t="shared" si="5"/>
        <v>0.12876804873665587</v>
      </c>
      <c r="R17" s="8">
        <f t="shared" si="5"/>
        <v>0.18210552092369844</v>
      </c>
      <c r="S17" s="8">
        <f t="shared" si="5"/>
        <v>0.22303280280339338</v>
      </c>
      <c r="T17" s="8">
        <f t="shared" si="5"/>
        <v>0.25753609747331174</v>
      </c>
      <c r="U17" s="8">
        <f t="shared" si="5"/>
        <v>0.28793411030516847</v>
      </c>
      <c r="V17" s="8">
        <f t="shared" si="5"/>
        <v>0.31541601457864293</v>
      </c>
      <c r="W17" s="8">
        <f t="shared" si="5"/>
        <v>0.34068823376823643</v>
      </c>
      <c r="X17" s="8">
        <f t="shared" si="5"/>
        <v>0.36421104184739689</v>
      </c>
      <c r="Y17" s="8">
        <f t="shared" si="5"/>
        <v>0.38630414620996761</v>
      </c>
      <c r="Z17" s="8">
        <f t="shared" si="5"/>
        <v>0.40720032386340005</v>
      </c>
      <c r="AA17" s="8">
        <f t="shared" si="5"/>
        <v>0.42707530264568522</v>
      </c>
      <c r="AB17" s="8">
        <f t="shared" si="5"/>
        <v>0.44606560560678676</v>
      </c>
      <c r="AC17" s="8">
        <f t="shared" si="5"/>
        <v>0.46427980236145872</v>
      </c>
      <c r="AD17" s="8">
        <f t="shared" si="5"/>
        <v>0.48180592073597539</v>
      </c>
      <c r="AE17" s="8">
        <f t="shared" si="5"/>
        <v>0.49871650828069325</v>
      </c>
      <c r="AF17" s="8">
        <f t="shared" si="5"/>
        <v>0.51507219494662349</v>
      </c>
      <c r="AG17" s="8">
        <f t="shared" si="5"/>
        <v>0.53092426614591504</v>
      </c>
      <c r="AH17" s="8">
        <f t="shared" si="5"/>
        <v>0.5463165627710953</v>
      </c>
      <c r="AI17" s="8">
        <f t="shared" si="5"/>
        <v>0.56128691160000332</v>
      </c>
      <c r="AJ17" s="8">
        <f t="shared" si="5"/>
        <v>0.57586822061033693</v>
      </c>
    </row>
    <row r="18" spans="3:36">
      <c r="C18">
        <v>0.06</v>
      </c>
      <c r="D18">
        <f t="shared" si="4"/>
        <v>-1.5547735945968548</v>
      </c>
      <c r="E18">
        <f t="shared" si="6"/>
        <v>0.11101239351949664</v>
      </c>
      <c r="G18" s="3">
        <v>0.8</v>
      </c>
      <c r="H18" s="4">
        <f t="shared" si="7"/>
        <v>0.8416212335729143</v>
      </c>
      <c r="I18" s="3">
        <v>0.75</v>
      </c>
      <c r="J18" s="4">
        <f t="shared" si="8"/>
        <v>0.67448975019608159</v>
      </c>
      <c r="K18">
        <f t="shared" si="9"/>
        <v>0.29916565682160939</v>
      </c>
      <c r="L18">
        <v>20.214100296422483</v>
      </c>
      <c r="M18">
        <f t="shared" si="10"/>
        <v>23.955861700950038</v>
      </c>
      <c r="N18">
        <f t="shared" si="13"/>
        <v>19.255861700950039</v>
      </c>
      <c r="O18">
        <f t="shared" si="11"/>
        <v>30.714871424828281</v>
      </c>
      <c r="P18" s="8">
        <f t="shared" si="12"/>
        <v>0</v>
      </c>
      <c r="Q18" s="8">
        <f t="shared" si="5"/>
        <v>0.10319693178000049</v>
      </c>
      <c r="R18" s="8">
        <f t="shared" si="5"/>
        <v>0.14594250051856775</v>
      </c>
      <c r="S18" s="8">
        <f t="shared" si="5"/>
        <v>0.17874232902818019</v>
      </c>
      <c r="T18" s="8">
        <f t="shared" si="5"/>
        <v>0.20639386356000097</v>
      </c>
      <c r="U18" s="8">
        <f t="shared" si="5"/>
        <v>0.23075535452948948</v>
      </c>
      <c r="V18" s="8">
        <f t="shared" si="5"/>
        <v>0.25277982588180653</v>
      </c>
      <c r="W18" s="8">
        <f t="shared" si="5"/>
        <v>0.27303341755477939</v>
      </c>
      <c r="X18" s="8">
        <f t="shared" si="5"/>
        <v>0.29188500103713549</v>
      </c>
      <c r="Y18" s="8">
        <f t="shared" si="5"/>
        <v>0.30959079534000145</v>
      </c>
      <c r="Z18" s="8">
        <f t="shared" si="5"/>
        <v>0.32633735196581581</v>
      </c>
      <c r="AA18" s="8">
        <f t="shared" si="5"/>
        <v>0.34226550223016455</v>
      </c>
      <c r="AB18" s="8">
        <f t="shared" si="5"/>
        <v>0.35748465805636037</v>
      </c>
      <c r="AC18" s="8">
        <f t="shared" si="5"/>
        <v>0.37208182900335096</v>
      </c>
      <c r="AD18" s="8">
        <f t="shared" si="5"/>
        <v>0.3861275620870453</v>
      </c>
      <c r="AE18" s="8">
        <f t="shared" si="5"/>
        <v>0.3996799981636448</v>
      </c>
      <c r="AF18" s="8">
        <f t="shared" si="5"/>
        <v>0.41278772712000195</v>
      </c>
      <c r="AG18" s="8">
        <f t="shared" si="5"/>
        <v>0.42549184996860195</v>
      </c>
      <c r="AH18" s="8">
        <f t="shared" si="5"/>
        <v>0.43782750155570321</v>
      </c>
      <c r="AI18" s="8">
        <f t="shared" si="5"/>
        <v>0.44982499691248312</v>
      </c>
      <c r="AJ18" s="8">
        <f t="shared" si="5"/>
        <v>0.46151070905897895</v>
      </c>
    </row>
    <row r="19" spans="3:36">
      <c r="C19">
        <v>7.0000000000000007E-2</v>
      </c>
      <c r="D19">
        <f t="shared" si="4"/>
        <v>-1.475791028179172</v>
      </c>
      <c r="E19">
        <f t="shared" si="6"/>
        <v>0.12661021860339522</v>
      </c>
      <c r="G19" s="3">
        <v>0.75</v>
      </c>
      <c r="H19" s="4">
        <f t="shared" si="7"/>
        <v>0.67448975019608159</v>
      </c>
      <c r="I19" s="3">
        <v>0.25</v>
      </c>
      <c r="J19" s="4">
        <f t="shared" si="8"/>
        <v>-0.67448975019608182</v>
      </c>
      <c r="K19">
        <f t="shared" si="9"/>
        <v>0.37065055462640051</v>
      </c>
      <c r="L19">
        <v>26</v>
      </c>
      <c r="M19">
        <f t="shared" si="10"/>
        <v>29.680055927359071</v>
      </c>
      <c r="N19">
        <f t="shared" si="13"/>
        <v>24.980055927359071</v>
      </c>
      <c r="O19">
        <f t="shared" si="11"/>
        <v>39.845487982290543</v>
      </c>
      <c r="P19" s="8">
        <f t="shared" si="12"/>
        <v>0</v>
      </c>
      <c r="Q19" s="8">
        <f t="shared" si="5"/>
        <v>-0.10319693178000051</v>
      </c>
      <c r="R19" s="8">
        <f t="shared" si="5"/>
        <v>-0.1459425005185678</v>
      </c>
      <c r="S19" s="8">
        <f t="shared" si="5"/>
        <v>-0.17874232902818024</v>
      </c>
      <c r="T19" s="8">
        <f t="shared" si="5"/>
        <v>-0.20639386356000103</v>
      </c>
      <c r="U19" s="8">
        <f t="shared" si="5"/>
        <v>-0.23075535452948953</v>
      </c>
      <c r="V19" s="8">
        <f t="shared" si="5"/>
        <v>-0.25277982588180664</v>
      </c>
      <c r="W19" s="8">
        <f t="shared" si="5"/>
        <v>-0.2730334175547795</v>
      </c>
      <c r="X19" s="8">
        <f t="shared" si="5"/>
        <v>-0.29188500103713561</v>
      </c>
      <c r="Y19" s="8">
        <f t="shared" si="5"/>
        <v>-0.30959079534000156</v>
      </c>
      <c r="Z19" s="8">
        <f t="shared" si="5"/>
        <v>-0.32633735196581592</v>
      </c>
      <c r="AA19" s="8">
        <f t="shared" si="5"/>
        <v>-0.34226550223016466</v>
      </c>
      <c r="AB19" s="8">
        <f t="shared" si="5"/>
        <v>-0.35748465805636048</v>
      </c>
      <c r="AC19" s="8">
        <f t="shared" si="5"/>
        <v>-0.37208182900335113</v>
      </c>
      <c r="AD19" s="8">
        <f t="shared" si="5"/>
        <v>-0.38612756208704546</v>
      </c>
      <c r="AE19" s="8">
        <f t="shared" si="5"/>
        <v>-0.39967999816364491</v>
      </c>
      <c r="AF19" s="8">
        <f t="shared" si="5"/>
        <v>-0.41278772712000206</v>
      </c>
      <c r="AG19" s="8">
        <f t="shared" si="5"/>
        <v>-0.42549184996860206</v>
      </c>
      <c r="AH19" s="8">
        <f t="shared" si="5"/>
        <v>-0.43782750155570338</v>
      </c>
      <c r="AI19" s="8">
        <f t="shared" si="5"/>
        <v>-0.44982499691248329</v>
      </c>
      <c r="AJ19" s="8">
        <f t="shared" si="5"/>
        <v>-0.46151070905897906</v>
      </c>
    </row>
    <row r="20" spans="3:36">
      <c r="C20">
        <v>0.08</v>
      </c>
      <c r="D20">
        <f t="shared" si="4"/>
        <v>-1.4050715603096329</v>
      </c>
      <c r="E20">
        <f t="shared" si="6"/>
        <v>0.14140377892050404</v>
      </c>
      <c r="G20" s="3">
        <v>0.25</v>
      </c>
      <c r="H20" s="4">
        <f t="shared" si="7"/>
        <v>-0.67448975019608182</v>
      </c>
      <c r="I20" s="3">
        <v>0.2</v>
      </c>
      <c r="J20" s="4">
        <f t="shared" si="8"/>
        <v>-0.8416212335729143</v>
      </c>
      <c r="K20">
        <f t="shared" si="9"/>
        <v>0.29916565682160945</v>
      </c>
      <c r="L20">
        <v>20.21410029642249</v>
      </c>
      <c r="M20">
        <f t="shared" si="10"/>
        <v>23.955861700950042</v>
      </c>
      <c r="N20">
        <f t="shared" si="13"/>
        <v>19.255861700950042</v>
      </c>
      <c r="O20">
        <f t="shared" si="11"/>
        <v>30.714871424828289</v>
      </c>
      <c r="P20" s="8">
        <f t="shared" si="12"/>
        <v>0</v>
      </c>
      <c r="Q20" s="8">
        <f t="shared" si="5"/>
        <v>-0.12876804873665587</v>
      </c>
      <c r="R20" s="8">
        <f t="shared" si="5"/>
        <v>-0.18210552092369844</v>
      </c>
      <c r="S20" s="8">
        <f t="shared" si="5"/>
        <v>-0.22303280280339338</v>
      </c>
      <c r="T20" s="8">
        <f t="shared" si="5"/>
        <v>-0.25753609747331174</v>
      </c>
      <c r="U20" s="8">
        <f t="shared" si="5"/>
        <v>-0.28793411030516847</v>
      </c>
      <c r="V20" s="8">
        <f t="shared" si="5"/>
        <v>-0.31541601457864293</v>
      </c>
      <c r="W20" s="8">
        <f t="shared" si="5"/>
        <v>-0.34068823376823643</v>
      </c>
      <c r="X20" s="8">
        <f t="shared" si="5"/>
        <v>-0.36421104184739689</v>
      </c>
      <c r="Y20" s="8">
        <f t="shared" si="5"/>
        <v>-0.38630414620996761</v>
      </c>
      <c r="Z20" s="8">
        <f t="shared" si="5"/>
        <v>-0.40720032386340005</v>
      </c>
      <c r="AA20" s="8">
        <f t="shared" si="5"/>
        <v>-0.42707530264568522</v>
      </c>
      <c r="AB20" s="8">
        <f t="shared" si="5"/>
        <v>-0.44606560560678676</v>
      </c>
      <c r="AC20" s="8">
        <f t="shared" si="5"/>
        <v>-0.46427980236145872</v>
      </c>
      <c r="AD20" s="8">
        <f t="shared" si="5"/>
        <v>-0.48180592073597539</v>
      </c>
      <c r="AE20" s="8">
        <f t="shared" si="5"/>
        <v>-0.49871650828069325</v>
      </c>
      <c r="AF20" s="8">
        <f t="shared" si="5"/>
        <v>-0.51507219494662349</v>
      </c>
      <c r="AG20" s="8">
        <f t="shared" si="5"/>
        <v>-0.53092426614591504</v>
      </c>
      <c r="AH20" s="8">
        <f t="shared" si="5"/>
        <v>-0.5463165627710953</v>
      </c>
      <c r="AI20" s="8">
        <f t="shared" si="5"/>
        <v>-0.56128691160000332</v>
      </c>
      <c r="AJ20" s="8">
        <f t="shared" si="5"/>
        <v>-0.57586822061033693</v>
      </c>
    </row>
    <row r="21" spans="3:36">
      <c r="C21">
        <v>0.09</v>
      </c>
      <c r="D21">
        <f t="shared" si="4"/>
        <v>-1.3407550336902156</v>
      </c>
      <c r="E21">
        <f t="shared" si="6"/>
        <v>0.1554810330348434</v>
      </c>
      <c r="G21" s="3">
        <v>0.2</v>
      </c>
      <c r="H21" s="4">
        <f t="shared" si="7"/>
        <v>-0.8416212335729143</v>
      </c>
      <c r="I21" s="3">
        <v>0.1</v>
      </c>
      <c r="J21" s="4">
        <f t="shared" si="8"/>
        <v>-1.2815515655446004</v>
      </c>
      <c r="K21">
        <f t="shared" si="9"/>
        <v>0.22730871852326837</v>
      </c>
      <c r="L21">
        <v>14.398088092898089</v>
      </c>
      <c r="M21">
        <f t="shared" si="10"/>
        <v>18.201876118456472</v>
      </c>
      <c r="N21">
        <f t="shared" si="13"/>
        <v>13.501876118456472</v>
      </c>
      <c r="O21">
        <f t="shared" si="11"/>
        <v>21.536734912875353</v>
      </c>
      <c r="P21" s="8">
        <f t="shared" si="12"/>
        <v>0</v>
      </c>
      <c r="Q21" s="8">
        <f t="shared" si="5"/>
        <v>-0.19607738952832385</v>
      </c>
      <c r="R21" s="8">
        <f t="shared" si="5"/>
        <v>-0.27729530354566789</v>
      </c>
      <c r="S21" s="8">
        <f t="shared" si="5"/>
        <v>-0.33961600087853067</v>
      </c>
      <c r="T21" s="8">
        <f t="shared" si="5"/>
        <v>-0.3921547790566477</v>
      </c>
      <c r="U21" s="8">
        <f t="shared" si="5"/>
        <v>-0.43844237183603757</v>
      </c>
      <c r="V21" s="8">
        <f t="shared" si="5"/>
        <v>-0.48028955444133098</v>
      </c>
      <c r="W21" s="8">
        <f t="shared" si="5"/>
        <v>-0.51877201041468524</v>
      </c>
      <c r="X21" s="8">
        <f t="shared" si="5"/>
        <v>-0.55459060709133579</v>
      </c>
      <c r="Y21" s="8">
        <f t="shared" si="5"/>
        <v>-0.58823216858497152</v>
      </c>
      <c r="Z21" s="8">
        <f t="shared" si="5"/>
        <v>-0.6200511485695519</v>
      </c>
      <c r="AA21" s="8">
        <f t="shared" si="5"/>
        <v>-0.65031513093781113</v>
      </c>
      <c r="AB21" s="8">
        <f t="shared" si="5"/>
        <v>-0.67923200175706133</v>
      </c>
      <c r="AC21" s="8">
        <f t="shared" si="5"/>
        <v>-0.70696708190349744</v>
      </c>
      <c r="AD21" s="8">
        <f t="shared" si="5"/>
        <v>-0.73365441290800437</v>
      </c>
      <c r="AE21" s="8">
        <f t="shared" si="5"/>
        <v>-0.75940446421102281</v>
      </c>
      <c r="AF21" s="8">
        <f t="shared" si="5"/>
        <v>-0.78430955811329539</v>
      </c>
      <c r="AG21" s="8">
        <f t="shared" si="5"/>
        <v>-0.80844778782065752</v>
      </c>
      <c r="AH21" s="8">
        <f t="shared" si="5"/>
        <v>-0.83188591063700357</v>
      </c>
      <c r="AI21" s="8">
        <f t="shared" si="5"/>
        <v>-0.85468152606722403</v>
      </c>
      <c r="AJ21" s="8">
        <f t="shared" si="5"/>
        <v>-0.87688474367207514</v>
      </c>
    </row>
    <row r="22" spans="3:36">
      <c r="C22">
        <v>0.1</v>
      </c>
      <c r="D22">
        <f t="shared" si="4"/>
        <v>-1.2815515655446004</v>
      </c>
      <c r="E22">
        <f t="shared" si="6"/>
        <v>0.16890902363024196</v>
      </c>
      <c r="G22" s="3">
        <v>0.1</v>
      </c>
      <c r="H22" s="4">
        <f t="shared" si="7"/>
        <v>-1.2815515655446004</v>
      </c>
      <c r="I22" s="3">
        <v>0.05</v>
      </c>
      <c r="J22" s="4">
        <f t="shared" si="8"/>
        <v>-1.6448536269514742</v>
      </c>
      <c r="K22">
        <f t="shared" si="9"/>
        <v>0.13762652434829808</v>
      </c>
      <c r="L22">
        <v>7.139321603364623</v>
      </c>
      <c r="M22">
        <f t="shared" si="10"/>
        <v>11.020522939356706</v>
      </c>
      <c r="N22">
        <f t="shared" si="13"/>
        <v>6.3205229393567057</v>
      </c>
      <c r="O22">
        <f t="shared" si="11"/>
        <v>10.081815731489224</v>
      </c>
      <c r="P22" s="8">
        <f t="shared" si="12"/>
        <v>0</v>
      </c>
      <c r="Q22" s="8">
        <f t="shared" si="5"/>
        <v>-0.25166260492357556</v>
      </c>
      <c r="R22" s="8">
        <f t="shared" si="5"/>
        <v>-0.35590466902506263</v>
      </c>
      <c r="S22" s="8">
        <f t="shared" si="5"/>
        <v>-0.43589241809276635</v>
      </c>
      <c r="T22" s="8">
        <f t="shared" si="5"/>
        <v>-0.50332520984715112</v>
      </c>
      <c r="U22" s="8">
        <f t="shared" si="5"/>
        <v>-0.56273469200378823</v>
      </c>
      <c r="V22" s="8">
        <f t="shared" si="5"/>
        <v>-0.61644496940239357</v>
      </c>
      <c r="W22" s="8">
        <f t="shared" si="5"/>
        <v>-0.66583666692248011</v>
      </c>
      <c r="X22" s="8">
        <f t="shared" si="5"/>
        <v>-0.71180933805012525</v>
      </c>
      <c r="Y22" s="8">
        <f t="shared" si="5"/>
        <v>-0.75498781477072663</v>
      </c>
      <c r="Z22" s="8">
        <f t="shared" si="5"/>
        <v>-0.79582703344960382</v>
      </c>
      <c r="AA22" s="8">
        <f t="shared" si="5"/>
        <v>-0.83467043429494747</v>
      </c>
      <c r="AB22" s="8">
        <f t="shared" si="5"/>
        <v>-0.87178483618553271</v>
      </c>
      <c r="AC22" s="8">
        <f t="shared" si="5"/>
        <v>-0.90738242616878773</v>
      </c>
      <c r="AD22" s="8">
        <f t="shared" si="5"/>
        <v>-0.9416352446870685</v>
      </c>
      <c r="AE22" s="8">
        <f t="shared" si="5"/>
        <v>-0.97468507773218482</v>
      </c>
      <c r="AF22" s="8">
        <f t="shared" si="5"/>
        <v>-1.0066504196943022</v>
      </c>
      <c r="AG22" s="8">
        <f t="shared" si="5"/>
        <v>-1.0376315021179892</v>
      </c>
      <c r="AH22" s="8">
        <f t="shared" si="5"/>
        <v>-1.0677140070751878</v>
      </c>
      <c r="AI22" s="8">
        <f t="shared" si="5"/>
        <v>-1.0969718627300675</v>
      </c>
      <c r="AJ22" s="8">
        <f t="shared" si="5"/>
        <v>-1.1254693840075765</v>
      </c>
    </row>
    <row r="23" spans="3:36">
      <c r="C23">
        <v>0.11</v>
      </c>
      <c r="D23">
        <f t="shared" si="4"/>
        <v>-1.22652812003661</v>
      </c>
      <c r="E23">
        <f t="shared" si="6"/>
        <v>0.18174070903189493</v>
      </c>
      <c r="G23" s="3">
        <v>0.05</v>
      </c>
      <c r="H23" s="4">
        <f t="shared" si="7"/>
        <v>-1.6448536269514742</v>
      </c>
      <c r="I23" s="3">
        <v>0.01</v>
      </c>
      <c r="J23" s="4">
        <f t="shared" si="8"/>
        <v>-2.3263478740408488</v>
      </c>
      <c r="K23">
        <f t="shared" si="9"/>
        <v>5.8694552699216258E-2</v>
      </c>
      <c r="L23">
        <v>0.75066490255581453</v>
      </c>
      <c r="M23">
        <f t="shared" si="10"/>
        <v>4.6999999999999478</v>
      </c>
      <c r="N23">
        <v>0</v>
      </c>
      <c r="O23">
        <f t="shared" si="11"/>
        <v>0</v>
      </c>
      <c r="P23" s="8">
        <f t="shared" si="12"/>
        <v>0</v>
      </c>
      <c r="Q23" s="8">
        <f t="shared" si="5"/>
        <v>-0.35593122472824984</v>
      </c>
      <c r="R23" s="8">
        <f t="shared" si="5"/>
        <v>-0.50336276528275692</v>
      </c>
      <c r="S23" s="8">
        <f t="shared" si="5"/>
        <v>-0.61649096522954472</v>
      </c>
      <c r="T23" s="8">
        <f t="shared" si="5"/>
        <v>-0.71186244945649968</v>
      </c>
      <c r="U23" s="8">
        <f t="shared" si="5"/>
        <v>-0.79588641380712088</v>
      </c>
      <c r="V23" s="8">
        <f t="shared" si="5"/>
        <v>-0.87184988410810216</v>
      </c>
      <c r="W23" s="8">
        <f t="shared" si="5"/>
        <v>-0.94170550447359247</v>
      </c>
      <c r="X23" s="8">
        <f t="shared" si="5"/>
        <v>-1.0067255305655138</v>
      </c>
      <c r="Y23" s="8">
        <f t="shared" si="5"/>
        <v>-1.0677936741847496</v>
      </c>
      <c r="Z23" s="8">
        <f t="shared" si="5"/>
        <v>-1.1255533605145156</v>
      </c>
      <c r="AA23" s="8">
        <f t="shared" si="5"/>
        <v>-1.1804903235952724</v>
      </c>
      <c r="AB23" s="8">
        <f t="shared" si="5"/>
        <v>-1.2329819304590894</v>
      </c>
      <c r="AC23" s="8">
        <f t="shared" si="5"/>
        <v>-1.2833282812964009</v>
      </c>
      <c r="AD23" s="8">
        <f t="shared" si="5"/>
        <v>-1.3317726961879519</v>
      </c>
      <c r="AE23" s="8">
        <f t="shared" si="5"/>
        <v>-1.3785157057677213</v>
      </c>
      <c r="AF23" s="8">
        <f t="shared" si="5"/>
        <v>-1.4237248989129994</v>
      </c>
      <c r="AG23" s="8">
        <f t="shared" si="5"/>
        <v>-1.4675420350100308</v>
      </c>
      <c r="AH23" s="8">
        <f t="shared" si="5"/>
        <v>-1.5100882958482706</v>
      </c>
      <c r="AI23" s="8">
        <f t="shared" si="5"/>
        <v>-1.5514682394411066</v>
      </c>
      <c r="AJ23" s="8">
        <f t="shared" si="5"/>
        <v>-1.5917728276142418</v>
      </c>
    </row>
    <row r="24" spans="3:36">
      <c r="C24">
        <v>0.12</v>
      </c>
      <c r="D24">
        <f t="shared" si="4"/>
        <v>-1.1749867920660901</v>
      </c>
      <c r="E24">
        <f t="shared" si="6"/>
        <v>0.19401905992254787</v>
      </c>
      <c r="G24" s="3">
        <v>0.01</v>
      </c>
      <c r="H24" s="4">
        <f t="shared" si="7"/>
        <v>-2.3263478740408488</v>
      </c>
      <c r="I24" s="3">
        <v>0</v>
      </c>
      <c r="J24" s="4">
        <v>10000</v>
      </c>
      <c r="K24">
        <f t="shared" si="9"/>
        <v>-9.9976741931895324E-7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3:36">
      <c r="C25">
        <v>0.13</v>
      </c>
      <c r="D25">
        <f t="shared" si="4"/>
        <v>-1.1263911290388009</v>
      </c>
      <c r="E25">
        <f t="shared" si="6"/>
        <v>0.20577968026456267</v>
      </c>
      <c r="G25" s="3"/>
      <c r="H25" s="4"/>
      <c r="I25" s="3"/>
      <c r="J25" s="4"/>
      <c r="P25" t="s">
        <v>17</v>
      </c>
    </row>
    <row r="26" spans="3:36">
      <c r="C26">
        <v>0.14000000000000001</v>
      </c>
      <c r="D26">
        <f t="shared" si="4"/>
        <v>-1.0803193408149561</v>
      </c>
      <c r="E26">
        <f t="shared" si="6"/>
        <v>0.21705256916475463</v>
      </c>
      <c r="G26" s="3" t="s">
        <v>26</v>
      </c>
      <c r="H26" s="3" t="s">
        <v>25</v>
      </c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3:36">
      <c r="C27">
        <v>0.15</v>
      </c>
      <c r="D27">
        <f t="shared" si="4"/>
        <v>-1.0364333894937903</v>
      </c>
      <c r="E27">
        <f t="shared" si="6"/>
        <v>0.22786335259814847</v>
      </c>
      <c r="G27">
        <v>20000</v>
      </c>
      <c r="H27">
        <v>64.5</v>
      </c>
      <c r="P27" s="8">
        <f>P14+P$7</f>
        <v>0</v>
      </c>
      <c r="Q27" s="8">
        <f t="shared" ref="Q27:AJ27" si="14">Q14+Q$7</f>
        <v>0.42593122472824851</v>
      </c>
      <c r="R27" s="8">
        <f t="shared" si="14"/>
        <v>0.64826276528275506</v>
      </c>
      <c r="S27" s="8">
        <f t="shared" si="14"/>
        <v>0.84153396522954249</v>
      </c>
      <c r="T27" s="8">
        <f t="shared" si="14"/>
        <v>1.0226584594564971</v>
      </c>
      <c r="U27" s="8">
        <f t="shared" si="14"/>
        <v>1.1984381445071182</v>
      </c>
      <c r="V27" s="8">
        <f t="shared" si="14"/>
        <v>1.3725802359570993</v>
      </c>
      <c r="W27" s="8">
        <f t="shared" si="14"/>
        <v>1.5474869809520195</v>
      </c>
      <c r="X27" s="8">
        <f t="shared" si="14"/>
        <v>1.724911710397431</v>
      </c>
      <c r="Y27" s="8">
        <f t="shared" si="14"/>
        <v>1.9062528866049009</v>
      </c>
      <c r="Z27" s="8">
        <f t="shared" si="14"/>
        <v>2.0927047178040779</v>
      </c>
      <c r="AA27" s="8">
        <f t="shared" si="14"/>
        <v>2.2853422758951041</v>
      </c>
      <c r="AB27" s="8">
        <f t="shared" si="14"/>
        <v>2.4851735194199094</v>
      </c>
      <c r="AC27" s="8">
        <f t="shared" si="14"/>
        <v>2.6931732814844787</v>
      </c>
      <c r="AD27" s="8">
        <f t="shared" si="14"/>
        <v>2.9103068463891955</v>
      </c>
      <c r="AE27" s="8">
        <f t="shared" si="14"/>
        <v>3.1375472464830523</v>
      </c>
      <c r="AF27" s="8">
        <f t="shared" si="14"/>
        <v>3.375888647478404</v>
      </c>
      <c r="AG27" s="8">
        <f t="shared" si="14"/>
        <v>3.6263572459750142</v>
      </c>
      <c r="AH27" s="8">
        <f t="shared" si="14"/>
        <v>3.8900205715808038</v>
      </c>
      <c r="AI27" s="8">
        <f t="shared" si="14"/>
        <v>4.1679957744749174</v>
      </c>
      <c r="AJ27" s="8">
        <f t="shared" si="14"/>
        <v>4.4614572901004195</v>
      </c>
    </row>
    <row r="28" spans="3:36">
      <c r="C28">
        <v>0.16</v>
      </c>
      <c r="D28">
        <f t="shared" si="4"/>
        <v>-0.99445788320975326</v>
      </c>
      <c r="E28">
        <f t="shared" si="6"/>
        <v>0.23823417238454936</v>
      </c>
      <c r="H28" s="3"/>
      <c r="P28" s="8">
        <f t="shared" ref="P28:P36" si="15">P15+P$7</f>
        <v>0</v>
      </c>
      <c r="Q28" s="8">
        <f t="shared" ref="Q28:AJ28" si="16">Q15+Q$7</f>
        <v>0.32166260492357529</v>
      </c>
      <c r="R28" s="8">
        <f t="shared" si="16"/>
        <v>0.50080466902506227</v>
      </c>
      <c r="S28" s="8">
        <f t="shared" si="16"/>
        <v>0.66093541809276601</v>
      </c>
      <c r="T28" s="8">
        <f t="shared" si="16"/>
        <v>0.8141212198471508</v>
      </c>
      <c r="U28" s="8">
        <f t="shared" si="16"/>
        <v>0.96528642270378795</v>
      </c>
      <c r="V28" s="8">
        <f t="shared" si="16"/>
        <v>1.1171753212513935</v>
      </c>
      <c r="W28" s="8">
        <f t="shared" si="16"/>
        <v>1.27161814340091</v>
      </c>
      <c r="X28" s="8">
        <f t="shared" si="16"/>
        <v>1.4299955178820454</v>
      </c>
      <c r="Y28" s="8">
        <f t="shared" si="16"/>
        <v>1.5934470271908814</v>
      </c>
      <c r="Z28" s="8">
        <f t="shared" si="16"/>
        <v>1.7629783907391694</v>
      </c>
      <c r="AA28" s="8">
        <f t="shared" si="16"/>
        <v>1.939522386594783</v>
      </c>
      <c r="AB28" s="8">
        <f t="shared" si="16"/>
        <v>2.1239764251463567</v>
      </c>
      <c r="AC28" s="8">
        <f t="shared" si="16"/>
        <v>2.3172274263568693</v>
      </c>
      <c r="AD28" s="8">
        <f t="shared" si="16"/>
        <v>2.5201693948883159</v>
      </c>
      <c r="AE28" s="8">
        <f t="shared" si="16"/>
        <v>2.7337166184475201</v>
      </c>
      <c r="AF28" s="8">
        <f t="shared" si="16"/>
        <v>2.9588141682597113</v>
      </c>
      <c r="AG28" s="8">
        <f t="shared" si="16"/>
        <v>3.1964467130829775</v>
      </c>
      <c r="AH28" s="8">
        <f t="shared" si="16"/>
        <v>3.4476462828077254</v>
      </c>
      <c r="AI28" s="8">
        <f t="shared" si="16"/>
        <v>3.7134993977638833</v>
      </c>
      <c r="AJ28" s="8">
        <f t="shared" si="16"/>
        <v>3.9951538464937597</v>
      </c>
    </row>
    <row r="29" spans="3:36">
      <c r="C29">
        <v>0.17</v>
      </c>
      <c r="D29">
        <f t="shared" si="4"/>
        <v>-0.95416525314619483</v>
      </c>
      <c r="E29">
        <f t="shared" si="6"/>
        <v>0.24818434498382957</v>
      </c>
      <c r="G29" t="s">
        <v>25</v>
      </c>
      <c r="H29" s="3" t="s">
        <v>21</v>
      </c>
      <c r="P29" s="8">
        <f t="shared" si="15"/>
        <v>0</v>
      </c>
      <c r="Q29" s="8">
        <f t="shared" ref="Q29:AJ29" si="17">Q16+Q$7</f>
        <v>0.26607738952832383</v>
      </c>
      <c r="R29" s="8">
        <f t="shared" si="17"/>
        <v>0.42219530354566792</v>
      </c>
      <c r="S29" s="8">
        <f t="shared" si="17"/>
        <v>0.56465900087853083</v>
      </c>
      <c r="T29" s="8">
        <f t="shared" si="17"/>
        <v>0.70295078905664798</v>
      </c>
      <c r="U29" s="8">
        <f t="shared" si="17"/>
        <v>0.8409941025360379</v>
      </c>
      <c r="V29" s="8">
        <f t="shared" si="17"/>
        <v>0.98101990629033153</v>
      </c>
      <c r="W29" s="8">
        <f t="shared" si="17"/>
        <v>1.1245534868931157</v>
      </c>
      <c r="X29" s="8">
        <f t="shared" si="17"/>
        <v>1.2727767869232567</v>
      </c>
      <c r="Y29" s="8">
        <f t="shared" si="17"/>
        <v>1.4266913810051269</v>
      </c>
      <c r="Z29" s="8">
        <f t="shared" si="17"/>
        <v>1.5872025058591184</v>
      </c>
      <c r="AA29" s="8">
        <f t="shared" si="17"/>
        <v>1.7551670832376476</v>
      </c>
      <c r="AB29" s="8">
        <f t="shared" si="17"/>
        <v>1.9314235907178863</v>
      </c>
      <c r="AC29" s="8">
        <f t="shared" si="17"/>
        <v>2.1168120820915801</v>
      </c>
      <c r="AD29" s="8">
        <f t="shared" si="17"/>
        <v>2.3121885631092529</v>
      </c>
      <c r="AE29" s="8">
        <f t="shared" si="17"/>
        <v>2.5184360049263592</v>
      </c>
      <c r="AF29" s="8">
        <f t="shared" si="17"/>
        <v>2.7364733066787057</v>
      </c>
      <c r="AG29" s="8">
        <f t="shared" si="17"/>
        <v>2.9672629987856469</v>
      </c>
      <c r="AH29" s="8">
        <f t="shared" si="17"/>
        <v>3.2118181863695421</v>
      </c>
      <c r="AI29" s="8">
        <f t="shared" si="17"/>
        <v>3.4712090611010407</v>
      </c>
      <c r="AJ29" s="8">
        <f t="shared" si="17"/>
        <v>3.7465692061582594</v>
      </c>
    </row>
    <row r="30" spans="3:36">
      <c r="C30">
        <v>0.18</v>
      </c>
      <c r="D30">
        <f t="shared" si="4"/>
        <v>-0.9153650878428139</v>
      </c>
      <c r="E30">
        <f t="shared" si="6"/>
        <v>0.25773086072725088</v>
      </c>
      <c r="G30">
        <v>16.3</v>
      </c>
      <c r="H30">
        <v>26</v>
      </c>
      <c r="I30" t="s">
        <v>29</v>
      </c>
      <c r="P30" s="8">
        <f t="shared" si="15"/>
        <v>0</v>
      </c>
      <c r="Q30" s="8">
        <f t="shared" ref="Q30:AJ30" si="18">Q17+Q$7</f>
        <v>0.19876804873665588</v>
      </c>
      <c r="R30" s="8">
        <f t="shared" si="18"/>
        <v>0.3270055209236985</v>
      </c>
      <c r="S30" s="8">
        <f t="shared" si="18"/>
        <v>0.44807580280339349</v>
      </c>
      <c r="T30" s="8">
        <f t="shared" si="18"/>
        <v>0.56833210747331198</v>
      </c>
      <c r="U30" s="8">
        <f t="shared" si="18"/>
        <v>0.69048584100516885</v>
      </c>
      <c r="V30" s="8">
        <f t="shared" si="18"/>
        <v>0.81614636642764338</v>
      </c>
      <c r="W30" s="8">
        <f t="shared" si="18"/>
        <v>0.94646971024666704</v>
      </c>
      <c r="X30" s="8">
        <f t="shared" si="18"/>
        <v>1.0823972216793178</v>
      </c>
      <c r="Y30" s="8">
        <f t="shared" si="18"/>
        <v>1.2247633586301232</v>
      </c>
      <c r="Z30" s="8">
        <f t="shared" si="18"/>
        <v>1.3743516811529666</v>
      </c>
      <c r="AA30" s="8">
        <f t="shared" si="18"/>
        <v>1.5319272549455216</v>
      </c>
      <c r="AB30" s="8">
        <f t="shared" si="18"/>
        <v>1.6982571945676117</v>
      </c>
      <c r="AC30" s="8">
        <f t="shared" si="18"/>
        <v>1.8741248025495414</v>
      </c>
      <c r="AD30" s="8">
        <f t="shared" si="18"/>
        <v>2.0603400709372242</v>
      </c>
      <c r="AE30" s="8">
        <f t="shared" si="18"/>
        <v>2.2577480489960298</v>
      </c>
      <c r="AF30" s="8">
        <f t="shared" si="18"/>
        <v>2.4672359435120335</v>
      </c>
      <c r="AG30" s="8">
        <f t="shared" si="18"/>
        <v>2.689739477110904</v>
      </c>
      <c r="AH30" s="8">
        <f t="shared" si="18"/>
        <v>2.9262488385036338</v>
      </c>
      <c r="AI30" s="8">
        <f t="shared" si="18"/>
        <v>3.1778144466338203</v>
      </c>
      <c r="AJ30" s="8">
        <f t="shared" si="18"/>
        <v>3.4455526830965213</v>
      </c>
    </row>
    <row r="31" spans="3:36">
      <c r="C31">
        <v>0.19</v>
      </c>
      <c r="D31">
        <f t="shared" si="4"/>
        <v>-0.87789629505122835</v>
      </c>
      <c r="E31">
        <f t="shared" si="6"/>
        <v>0.2668887694253585</v>
      </c>
      <c r="G31">
        <f>G30/2</f>
        <v>8.15</v>
      </c>
      <c r="H31" s="3"/>
      <c r="I31" t="s">
        <v>28</v>
      </c>
      <c r="P31" s="8">
        <f t="shared" si="15"/>
        <v>0</v>
      </c>
      <c r="Q31" s="8">
        <f t="shared" ref="Q31:AJ31" si="19">Q18+Q$7</f>
        <v>0.17319693178000051</v>
      </c>
      <c r="R31" s="8">
        <f t="shared" si="19"/>
        <v>0.29084250051856775</v>
      </c>
      <c r="S31" s="8">
        <f t="shared" si="19"/>
        <v>0.40378532902818032</v>
      </c>
      <c r="T31" s="8">
        <f t="shared" si="19"/>
        <v>0.51718987356000123</v>
      </c>
      <c r="U31" s="8">
        <f t="shared" si="19"/>
        <v>0.63330708522948986</v>
      </c>
      <c r="V31" s="8">
        <f t="shared" si="19"/>
        <v>0.75351017773080708</v>
      </c>
      <c r="W31" s="8">
        <f t="shared" si="19"/>
        <v>0.87881489403321</v>
      </c>
      <c r="X31" s="8">
        <f t="shared" si="19"/>
        <v>1.0100711808690563</v>
      </c>
      <c r="Y31" s="8">
        <f t="shared" si="19"/>
        <v>1.148050007760157</v>
      </c>
      <c r="Z31" s="8">
        <f t="shared" si="19"/>
        <v>1.2934887092553824</v>
      </c>
      <c r="AA31" s="8">
        <f t="shared" si="19"/>
        <v>1.447117454530001</v>
      </c>
      <c r="AB31" s="8">
        <f t="shared" si="19"/>
        <v>1.6096762470171853</v>
      </c>
      <c r="AC31" s="8">
        <f t="shared" si="19"/>
        <v>1.7819268291914336</v>
      </c>
      <c r="AD31" s="8">
        <f t="shared" si="19"/>
        <v>1.9646617122882939</v>
      </c>
      <c r="AE31" s="8">
        <f t="shared" si="19"/>
        <v>2.1587115388789813</v>
      </c>
      <c r="AF31" s="8">
        <f t="shared" si="19"/>
        <v>2.364951475685412</v>
      </c>
      <c r="AG31" s="8">
        <f t="shared" si="19"/>
        <v>2.584307060933591</v>
      </c>
      <c r="AH31" s="8">
        <f t="shared" si="19"/>
        <v>2.8177597772882419</v>
      </c>
      <c r="AI31" s="8">
        <f t="shared" si="19"/>
        <v>3.0663525319463001</v>
      </c>
      <c r="AJ31" s="8">
        <f t="shared" si="19"/>
        <v>3.3311951715451631</v>
      </c>
    </row>
    <row r="32" spans="3:36">
      <c r="C32">
        <v>0.2</v>
      </c>
      <c r="D32">
        <f t="shared" si="4"/>
        <v>-0.8416212335729143</v>
      </c>
      <c r="E32">
        <f t="shared" si="6"/>
        <v>0.27567148317524443</v>
      </c>
      <c r="G32" t="s">
        <v>21</v>
      </c>
      <c r="H32" s="3" t="s">
        <v>27</v>
      </c>
      <c r="P32" s="8">
        <f t="shared" si="15"/>
        <v>0</v>
      </c>
      <c r="Q32" s="8">
        <f t="shared" ref="Q32:AJ32" si="20">Q19+Q$7</f>
        <v>-3.3196931780000508E-2</v>
      </c>
      <c r="R32" s="8">
        <f t="shared" si="20"/>
        <v>-1.0425005185677738E-3</v>
      </c>
      <c r="S32" s="8">
        <f t="shared" si="20"/>
        <v>4.6300670971819863E-2</v>
      </c>
      <c r="T32" s="8">
        <f t="shared" si="20"/>
        <v>0.1044021464399992</v>
      </c>
      <c r="U32" s="8">
        <f t="shared" si="20"/>
        <v>0.17179637617051086</v>
      </c>
      <c r="V32" s="8">
        <f t="shared" si="20"/>
        <v>0.24795052596719386</v>
      </c>
      <c r="W32" s="8">
        <f t="shared" si="20"/>
        <v>0.33274805892365111</v>
      </c>
      <c r="X32" s="8">
        <f t="shared" si="20"/>
        <v>0.4263011787947853</v>
      </c>
      <c r="Y32" s="8">
        <f t="shared" si="20"/>
        <v>0.52886841708015397</v>
      </c>
      <c r="Z32" s="8">
        <f t="shared" si="20"/>
        <v>0.64081400532375055</v>
      </c>
      <c r="AA32" s="8">
        <f t="shared" si="20"/>
        <v>0.76258645006967174</v>
      </c>
      <c r="AB32" s="8">
        <f t="shared" si="20"/>
        <v>0.8947069309044644</v>
      </c>
      <c r="AC32" s="8">
        <f t="shared" si="20"/>
        <v>1.0377631711847315</v>
      </c>
      <c r="AD32" s="8">
        <f t="shared" si="20"/>
        <v>1.1924065881142032</v>
      </c>
      <c r="AE32" s="8">
        <f t="shared" si="20"/>
        <v>1.3593515425516913</v>
      </c>
      <c r="AF32" s="8">
        <f t="shared" si="20"/>
        <v>1.5393760214454082</v>
      </c>
      <c r="AG32" s="8">
        <f t="shared" si="20"/>
        <v>1.7333233609963872</v>
      </c>
      <c r="AH32" s="8">
        <f t="shared" si="20"/>
        <v>1.9421047741768354</v>
      </c>
      <c r="AI32" s="8">
        <f t="shared" si="20"/>
        <v>2.1667025381213336</v>
      </c>
      <c r="AJ32" s="8">
        <f t="shared" si="20"/>
        <v>2.4081737534272052</v>
      </c>
    </row>
    <row r="33" spans="3:36">
      <c r="C33">
        <v>0.21</v>
      </c>
      <c r="D33">
        <f t="shared" si="4"/>
        <v>-0.80642124701823992</v>
      </c>
      <c r="E33">
        <f t="shared" si="6"/>
        <v>0.28409101760500621</v>
      </c>
      <c r="G33">
        <v>1</v>
      </c>
      <c r="H33">
        <f>(G31/H30)*((G27/H27))/2</f>
        <v>48.598688133571848</v>
      </c>
      <c r="I33" t="s">
        <v>31</v>
      </c>
      <c r="J33" t="s">
        <v>42</v>
      </c>
      <c r="P33" s="8">
        <f t="shared" si="15"/>
        <v>0</v>
      </c>
      <c r="Q33" s="8">
        <f t="shared" ref="Q33:AJ33" si="21">Q20+Q$7</f>
        <v>-5.8768048736655865E-2</v>
      </c>
      <c r="R33" s="8">
        <f t="shared" si="21"/>
        <v>-3.7205520923698415E-2</v>
      </c>
      <c r="S33" s="8">
        <f t="shared" si="21"/>
        <v>2.0101971966067222E-3</v>
      </c>
      <c r="T33" s="8">
        <f t="shared" si="21"/>
        <v>5.3259912526688491E-2</v>
      </c>
      <c r="U33" s="8">
        <f t="shared" si="21"/>
        <v>0.11461762039483192</v>
      </c>
      <c r="V33" s="8">
        <f t="shared" si="21"/>
        <v>0.18531433727035757</v>
      </c>
      <c r="W33" s="8">
        <f t="shared" si="21"/>
        <v>0.26509324271019419</v>
      </c>
      <c r="X33" s="8">
        <f t="shared" si="21"/>
        <v>0.35397513798452401</v>
      </c>
      <c r="Y33" s="8">
        <f t="shared" si="21"/>
        <v>0.45215506621018792</v>
      </c>
      <c r="Z33" s="8">
        <f t="shared" si="21"/>
        <v>0.55995103342616637</v>
      </c>
      <c r="AA33" s="8">
        <f t="shared" si="21"/>
        <v>0.67777664965415108</v>
      </c>
      <c r="AB33" s="8">
        <f t="shared" si="21"/>
        <v>0.80612598335403807</v>
      </c>
      <c r="AC33" s="8">
        <f t="shared" si="21"/>
        <v>0.94556519782662396</v>
      </c>
      <c r="AD33" s="8">
        <f t="shared" si="21"/>
        <v>1.0967282294652732</v>
      </c>
      <c r="AE33" s="8">
        <f t="shared" si="21"/>
        <v>1.260315032434643</v>
      </c>
      <c r="AF33" s="8">
        <f t="shared" si="21"/>
        <v>1.4370915536187867</v>
      </c>
      <c r="AG33" s="8">
        <f t="shared" si="21"/>
        <v>1.6278909448190741</v>
      </c>
      <c r="AH33" s="8">
        <f t="shared" si="21"/>
        <v>1.8336157129614434</v>
      </c>
      <c r="AI33" s="8">
        <f t="shared" si="21"/>
        <v>2.0552406234338134</v>
      </c>
      <c r="AJ33" s="8">
        <f t="shared" si="21"/>
        <v>2.2938162418758474</v>
      </c>
    </row>
    <row r="34" spans="3:36">
      <c r="C34">
        <v>0.22</v>
      </c>
      <c r="D34">
        <f t="shared" si="4"/>
        <v>-0.77219321418868492</v>
      </c>
      <c r="E34">
        <f t="shared" si="6"/>
        <v>0.2921581865308156</v>
      </c>
      <c r="H34" s="3"/>
      <c r="P34" s="8">
        <f t="shared" si="15"/>
        <v>0</v>
      </c>
      <c r="Q34" s="8">
        <f t="shared" ref="Q34:AJ34" si="22">Q21+Q$7</f>
        <v>-0.12607738952832384</v>
      </c>
      <c r="R34" s="8">
        <f t="shared" si="22"/>
        <v>-0.13239530354566786</v>
      </c>
      <c r="S34" s="8">
        <f t="shared" si="22"/>
        <v>-0.11457300087853056</v>
      </c>
      <c r="T34" s="8">
        <f t="shared" si="22"/>
        <v>-8.1358769056647462E-2</v>
      </c>
      <c r="U34" s="8">
        <f t="shared" si="22"/>
        <v>-3.5890641136037182E-2</v>
      </c>
      <c r="V34" s="8">
        <f t="shared" si="22"/>
        <v>2.044079740766952E-2</v>
      </c>
      <c r="W34" s="8">
        <f t="shared" si="22"/>
        <v>8.7009466063745378E-2</v>
      </c>
      <c r="X34" s="8">
        <f t="shared" si="22"/>
        <v>0.16359557274058512</v>
      </c>
      <c r="Y34" s="8">
        <f t="shared" si="22"/>
        <v>0.25022704383518402</v>
      </c>
      <c r="Z34" s="8">
        <f t="shared" si="22"/>
        <v>0.34710020872001457</v>
      </c>
      <c r="AA34" s="8">
        <f t="shared" si="22"/>
        <v>0.45453682136202522</v>
      </c>
      <c r="AB34" s="8">
        <f t="shared" si="22"/>
        <v>0.5729595872037635</v>
      </c>
      <c r="AC34" s="8">
        <f t="shared" si="22"/>
        <v>0.70287791828458523</v>
      </c>
      <c r="AD34" s="8">
        <f t="shared" si="22"/>
        <v>0.84487973729324428</v>
      </c>
      <c r="AE34" s="8">
        <f t="shared" si="22"/>
        <v>0.99962707650431348</v>
      </c>
      <c r="AF34" s="8">
        <f t="shared" si="22"/>
        <v>1.1678541904521147</v>
      </c>
      <c r="AG34" s="8">
        <f t="shared" si="22"/>
        <v>1.3503674231443317</v>
      </c>
      <c r="AH34" s="8">
        <f t="shared" si="22"/>
        <v>1.5480463650955352</v>
      </c>
      <c r="AI34" s="8">
        <f t="shared" si="22"/>
        <v>1.7618460089665928</v>
      </c>
      <c r="AJ34" s="8">
        <f t="shared" si="22"/>
        <v>1.9927997188141093</v>
      </c>
    </row>
    <row r="35" spans="3:36">
      <c r="C35">
        <v>0.23</v>
      </c>
      <c r="D35">
        <f t="shared" si="4"/>
        <v>-0.73884684918521382</v>
      </c>
      <c r="E35">
        <f t="shared" si="6"/>
        <v>0.29988276080343645</v>
      </c>
      <c r="H35" s="3"/>
      <c r="P35" s="8">
        <f t="shared" si="15"/>
        <v>0</v>
      </c>
      <c r="Q35" s="8">
        <f t="shared" ref="Q35:AJ35" si="23">Q22+Q$7</f>
        <v>-0.18166260492357555</v>
      </c>
      <c r="R35" s="8">
        <f t="shared" si="23"/>
        <v>-0.2110046690250626</v>
      </c>
      <c r="S35" s="8">
        <f t="shared" si="23"/>
        <v>-0.21084941809276625</v>
      </c>
      <c r="T35" s="8">
        <f t="shared" si="23"/>
        <v>-0.19252919984715089</v>
      </c>
      <c r="U35" s="8">
        <f t="shared" si="23"/>
        <v>-0.16018296130378784</v>
      </c>
      <c r="V35" s="8">
        <f t="shared" si="23"/>
        <v>-0.11571461755339307</v>
      </c>
      <c r="W35" s="8">
        <f t="shared" si="23"/>
        <v>-6.00551904440495E-2</v>
      </c>
      <c r="X35" s="8">
        <f t="shared" si="23"/>
        <v>6.3768417817956502E-3</v>
      </c>
      <c r="Y35" s="8">
        <f t="shared" si="23"/>
        <v>8.3471397649428902E-2</v>
      </c>
      <c r="Z35" s="8">
        <f t="shared" si="23"/>
        <v>0.17132432383996266</v>
      </c>
      <c r="AA35" s="8">
        <f t="shared" si="23"/>
        <v>0.27018151800488888</v>
      </c>
      <c r="AB35" s="8">
        <f t="shared" si="23"/>
        <v>0.38040675277529212</v>
      </c>
      <c r="AC35" s="8">
        <f t="shared" si="23"/>
        <v>0.50246257401929495</v>
      </c>
      <c r="AD35" s="8">
        <f t="shared" si="23"/>
        <v>0.63689890551418016</v>
      </c>
      <c r="AE35" s="8">
        <f t="shared" si="23"/>
        <v>0.78434646298315147</v>
      </c>
      <c r="AF35" s="8">
        <f t="shared" si="23"/>
        <v>0.94551332887110795</v>
      </c>
      <c r="AG35" s="8">
        <f t="shared" si="23"/>
        <v>1.121183708847</v>
      </c>
      <c r="AH35" s="8">
        <f t="shared" si="23"/>
        <v>1.3122182686573509</v>
      </c>
      <c r="AI35" s="8">
        <f t="shared" si="23"/>
        <v>1.5195556723037493</v>
      </c>
      <c r="AJ35" s="8">
        <f t="shared" si="23"/>
        <v>1.7442150784786079</v>
      </c>
    </row>
    <row r="36" spans="3:36">
      <c r="C36">
        <v>0.24</v>
      </c>
      <c r="D36">
        <f t="shared" si="4"/>
        <v>-0.70630256284008763</v>
      </c>
      <c r="E36">
        <f t="shared" si="6"/>
        <v>0.30727359924110231</v>
      </c>
      <c r="H36" s="3"/>
      <c r="P36" s="8">
        <f t="shared" si="15"/>
        <v>0</v>
      </c>
      <c r="Q36" s="8">
        <f t="shared" ref="Q36:AJ36" si="24">Q23+Q$7</f>
        <v>-0.28593122472824983</v>
      </c>
      <c r="R36" s="8">
        <f t="shared" si="24"/>
        <v>-0.35846276528275689</v>
      </c>
      <c r="S36" s="8">
        <f t="shared" si="24"/>
        <v>-0.39144796522954461</v>
      </c>
      <c r="T36" s="8">
        <f t="shared" si="24"/>
        <v>-0.40106643945649945</v>
      </c>
      <c r="U36" s="8">
        <f t="shared" si="24"/>
        <v>-0.3933346831071205</v>
      </c>
      <c r="V36" s="8">
        <f t="shared" si="24"/>
        <v>-0.37111953225910166</v>
      </c>
      <c r="W36" s="8">
        <f t="shared" si="24"/>
        <v>-0.33592402799516186</v>
      </c>
      <c r="X36" s="8">
        <f t="shared" si="24"/>
        <v>-0.28853935073359294</v>
      </c>
      <c r="Y36" s="8">
        <f t="shared" si="24"/>
        <v>-0.22933446176459404</v>
      </c>
      <c r="Z36" s="8">
        <f t="shared" si="24"/>
        <v>-0.15840200322494913</v>
      </c>
      <c r="AA36" s="8">
        <f t="shared" si="24"/>
        <v>-7.5638371295436047E-2</v>
      </c>
      <c r="AB36" s="8">
        <f t="shared" si="24"/>
        <v>1.9209658501735394E-2</v>
      </c>
      <c r="AC36" s="8">
        <f t="shared" si="24"/>
        <v>0.12651671889168181</v>
      </c>
      <c r="AD36" s="8">
        <f t="shared" si="24"/>
        <v>0.24676145401329674</v>
      </c>
      <c r="AE36" s="8">
        <f t="shared" si="24"/>
        <v>0.38051583494761498</v>
      </c>
      <c r="AF36" s="8">
        <f t="shared" si="24"/>
        <v>0.52843884965241084</v>
      </c>
      <c r="AG36" s="8">
        <f t="shared" si="24"/>
        <v>0.69127317595495841</v>
      </c>
      <c r="AH36" s="8">
        <f t="shared" si="24"/>
        <v>0.86984397988426809</v>
      </c>
      <c r="AI36" s="8">
        <f t="shared" si="24"/>
        <v>1.0650592955927103</v>
      </c>
      <c r="AJ36" s="8">
        <f t="shared" si="24"/>
        <v>1.2779116348719426</v>
      </c>
    </row>
    <row r="37" spans="3:36">
      <c r="C37">
        <v>0.25</v>
      </c>
      <c r="D37">
        <f t="shared" si="4"/>
        <v>-0.67448975019608182</v>
      </c>
      <c r="E37">
        <f t="shared" si="6"/>
        <v>0.31433875752838258</v>
      </c>
      <c r="H37" s="3"/>
      <c r="N37" t="s">
        <v>18</v>
      </c>
    </row>
    <row r="38" spans="3:36">
      <c r="C38">
        <v>0.26</v>
      </c>
      <c r="D38">
        <f t="shared" si="4"/>
        <v>-0.64334540539291729</v>
      </c>
      <c r="E38">
        <f t="shared" si="6"/>
        <v>0.32108557952337868</v>
      </c>
      <c r="H38" s="3"/>
    </row>
    <row r="39" spans="3:36">
      <c r="C39">
        <v>0.27</v>
      </c>
      <c r="D39">
        <f t="shared" si="4"/>
        <v>-0.61281299101662756</v>
      </c>
      <c r="E39">
        <f t="shared" si="6"/>
        <v>0.32752077437300914</v>
      </c>
      <c r="H39" s="3"/>
      <c r="O39" s="3">
        <f>I14</f>
        <v>0.99</v>
      </c>
      <c r="P39" s="7">
        <f>$B$3*(1+P27)</f>
        <v>10000</v>
      </c>
      <c r="Q39" s="7">
        <f t="shared" ref="Q39:AJ48" si="25">$B$3*(1+Q27)</f>
        <v>14259.312247282485</v>
      </c>
      <c r="R39" s="7">
        <f t="shared" si="25"/>
        <v>16482.627652827552</v>
      </c>
      <c r="S39" s="7">
        <f t="shared" si="25"/>
        <v>18415.339652295424</v>
      </c>
      <c r="T39" s="7">
        <f t="shared" si="25"/>
        <v>20226.584594564971</v>
      </c>
      <c r="U39" s="7">
        <f t="shared" si="25"/>
        <v>21984.381445071183</v>
      </c>
      <c r="V39" s="7">
        <f t="shared" si="25"/>
        <v>23725.802359570993</v>
      </c>
      <c r="W39" s="7">
        <f t="shared" si="25"/>
        <v>25474.869809520194</v>
      </c>
      <c r="X39" s="7">
        <f t="shared" si="25"/>
        <v>27249.117103974313</v>
      </c>
      <c r="Y39" s="7">
        <f t="shared" si="25"/>
        <v>29062.528866049008</v>
      </c>
      <c r="Z39" s="7">
        <f t="shared" si="25"/>
        <v>30927.047178040779</v>
      </c>
      <c r="AA39" s="7">
        <f t="shared" si="25"/>
        <v>32853.422758951041</v>
      </c>
      <c r="AB39" s="7">
        <f t="shared" si="25"/>
        <v>34851.735194199093</v>
      </c>
      <c r="AC39" s="7">
        <f t="shared" si="25"/>
        <v>36931.732814844785</v>
      </c>
      <c r="AD39" s="7">
        <f t="shared" si="25"/>
        <v>39103.068463891956</v>
      </c>
      <c r="AE39" s="7">
        <f t="shared" si="25"/>
        <v>41375.47246483052</v>
      </c>
      <c r="AF39" s="7">
        <f t="shared" si="25"/>
        <v>43758.886474784042</v>
      </c>
      <c r="AG39" s="7">
        <f t="shared" si="25"/>
        <v>46263.572459750139</v>
      </c>
      <c r="AH39" s="7">
        <f t="shared" si="25"/>
        <v>48900.205715808035</v>
      </c>
      <c r="AI39" s="7">
        <f t="shared" si="25"/>
        <v>51679.957744749176</v>
      </c>
      <c r="AJ39" s="7">
        <f t="shared" si="25"/>
        <v>54614.572901004198</v>
      </c>
    </row>
    <row r="40" spans="3:36">
      <c r="C40">
        <v>0.28000000000000003</v>
      </c>
      <c r="D40">
        <f t="shared" si="4"/>
        <v>-0.58284150727121653</v>
      </c>
      <c r="E40">
        <f t="shared" si="6"/>
        <v>0.33365048206968134</v>
      </c>
      <c r="H40" s="3"/>
      <c r="O40" s="3">
        <f t="shared" ref="O40:O48" si="26">I15</f>
        <v>0.95</v>
      </c>
      <c r="P40" s="7">
        <f t="shared" ref="P40:AE48" si="27">$B$3*(1+P28)</f>
        <v>10000</v>
      </c>
      <c r="Q40" s="7">
        <f t="shared" si="27"/>
        <v>13216.626049235754</v>
      </c>
      <c r="R40" s="7">
        <f t="shared" si="27"/>
        <v>15008.046690250623</v>
      </c>
      <c r="S40" s="7">
        <f t="shared" si="27"/>
        <v>16609.354180927661</v>
      </c>
      <c r="T40" s="7">
        <f t="shared" si="27"/>
        <v>18141.212198471509</v>
      </c>
      <c r="U40" s="7">
        <f t="shared" si="27"/>
        <v>19652.864227037877</v>
      </c>
      <c r="V40" s="7">
        <f t="shared" si="27"/>
        <v>21171.753212513937</v>
      </c>
      <c r="W40" s="7">
        <f t="shared" si="27"/>
        <v>22716.1814340091</v>
      </c>
      <c r="X40" s="7">
        <f t="shared" si="27"/>
        <v>24299.955178820455</v>
      </c>
      <c r="Y40" s="7">
        <f t="shared" si="27"/>
        <v>25934.470271908813</v>
      </c>
      <c r="Z40" s="7">
        <f t="shared" si="27"/>
        <v>27629.783907391695</v>
      </c>
      <c r="AA40" s="7">
        <f t="shared" si="27"/>
        <v>29395.223865947832</v>
      </c>
      <c r="AB40" s="7">
        <f t="shared" si="27"/>
        <v>31239.764251463566</v>
      </c>
      <c r="AC40" s="7">
        <f t="shared" si="27"/>
        <v>33172.274263568695</v>
      </c>
      <c r="AD40" s="7">
        <f t="shared" si="27"/>
        <v>35201.693948883156</v>
      </c>
      <c r="AE40" s="7">
        <f t="shared" si="27"/>
        <v>37337.166184475202</v>
      </c>
      <c r="AF40" s="7">
        <f t="shared" si="25"/>
        <v>39588.14168259711</v>
      </c>
      <c r="AG40" s="7">
        <f t="shared" si="25"/>
        <v>41964.467130829777</v>
      </c>
      <c r="AH40" s="7">
        <f t="shared" si="25"/>
        <v>44476.462828077252</v>
      </c>
      <c r="AI40" s="7">
        <f t="shared" si="25"/>
        <v>47134.993977638827</v>
      </c>
      <c r="AJ40" s="7">
        <f t="shared" si="25"/>
        <v>49951.538464937599</v>
      </c>
    </row>
    <row r="41" spans="3:36">
      <c r="C41">
        <v>0.28999999999999998</v>
      </c>
      <c r="D41">
        <f t="shared" si="4"/>
        <v>-0.55338471955567292</v>
      </c>
      <c r="E41">
        <f t="shared" si="6"/>
        <v>0.33948032951071594</v>
      </c>
      <c r="H41" s="3"/>
      <c r="O41" s="3">
        <f t="shared" si="26"/>
        <v>0.9</v>
      </c>
      <c r="P41" s="7">
        <f t="shared" si="27"/>
        <v>10000</v>
      </c>
      <c r="Q41" s="7">
        <f t="shared" si="25"/>
        <v>12660.773895283239</v>
      </c>
      <c r="R41" s="7">
        <f t="shared" si="25"/>
        <v>14221.95303545668</v>
      </c>
      <c r="S41" s="7">
        <f t="shared" si="25"/>
        <v>15646.590008785308</v>
      </c>
      <c r="T41" s="7">
        <f t="shared" si="25"/>
        <v>17029.507890566481</v>
      </c>
      <c r="U41" s="7">
        <f t="shared" si="25"/>
        <v>18409.941025360378</v>
      </c>
      <c r="V41" s="7">
        <f t="shared" si="25"/>
        <v>19810.199062903317</v>
      </c>
      <c r="W41" s="7">
        <f t="shared" si="25"/>
        <v>21245.534868931158</v>
      </c>
      <c r="X41" s="7">
        <f t="shared" si="25"/>
        <v>22727.767869232568</v>
      </c>
      <c r="Y41" s="7">
        <f t="shared" si="25"/>
        <v>24266.913810051268</v>
      </c>
      <c r="Z41" s="7">
        <f t="shared" si="25"/>
        <v>25872.025058591185</v>
      </c>
      <c r="AA41" s="7">
        <f t="shared" si="25"/>
        <v>27551.670832376476</v>
      </c>
      <c r="AB41" s="7">
        <f t="shared" si="25"/>
        <v>29314.235907178863</v>
      </c>
      <c r="AC41" s="7">
        <f t="shared" si="25"/>
        <v>31168.120820915799</v>
      </c>
      <c r="AD41" s="7">
        <f t="shared" si="25"/>
        <v>33121.885631092526</v>
      </c>
      <c r="AE41" s="7">
        <f t="shared" si="25"/>
        <v>35184.360049263589</v>
      </c>
      <c r="AF41" s="7">
        <f t="shared" si="25"/>
        <v>37364.733066787056</v>
      </c>
      <c r="AG41" s="7">
        <f t="shared" si="25"/>
        <v>39672.629987856468</v>
      </c>
      <c r="AH41" s="7">
        <f t="shared" si="25"/>
        <v>42118.181863695419</v>
      </c>
      <c r="AI41" s="7">
        <f t="shared" si="25"/>
        <v>44712.090611010404</v>
      </c>
      <c r="AJ41" s="7">
        <f t="shared" si="25"/>
        <v>47465.692061582595</v>
      </c>
    </row>
    <row r="42" spans="3:36">
      <c r="C42">
        <v>0.3</v>
      </c>
      <c r="D42">
        <f t="shared" si="4"/>
        <v>-0.52440051270804089</v>
      </c>
      <c r="E42">
        <f t="shared" si="6"/>
        <v>0.34501547869049226</v>
      </c>
      <c r="H42" s="3"/>
      <c r="O42" s="3">
        <f t="shared" si="26"/>
        <v>0.8</v>
      </c>
      <c r="P42" s="7">
        <f t="shared" si="27"/>
        <v>10000</v>
      </c>
      <c r="Q42" s="7">
        <f t="shared" si="25"/>
        <v>11987.680487366559</v>
      </c>
      <c r="R42" s="7">
        <f t="shared" si="25"/>
        <v>13270.055209236985</v>
      </c>
      <c r="S42" s="7">
        <f t="shared" si="25"/>
        <v>14480.758028033935</v>
      </c>
      <c r="T42" s="7">
        <f t="shared" si="25"/>
        <v>15683.32107473312</v>
      </c>
      <c r="U42" s="7">
        <f t="shared" si="25"/>
        <v>16904.858410051689</v>
      </c>
      <c r="V42" s="7">
        <f t="shared" si="25"/>
        <v>18161.463664276434</v>
      </c>
      <c r="W42" s="7">
        <f t="shared" si="25"/>
        <v>19464.697102466671</v>
      </c>
      <c r="X42" s="7">
        <f t="shared" si="25"/>
        <v>20823.97221679318</v>
      </c>
      <c r="Y42" s="7">
        <f t="shared" si="25"/>
        <v>22247.633586301232</v>
      </c>
      <c r="Z42" s="7">
        <f t="shared" si="25"/>
        <v>23743.516811529669</v>
      </c>
      <c r="AA42" s="7">
        <f t="shared" si="25"/>
        <v>25319.272549455218</v>
      </c>
      <c r="AB42" s="7">
        <f t="shared" si="25"/>
        <v>26982.571945676118</v>
      </c>
      <c r="AC42" s="7">
        <f t="shared" si="25"/>
        <v>28741.248025495417</v>
      </c>
      <c r="AD42" s="7">
        <f t="shared" si="25"/>
        <v>30603.400709372243</v>
      </c>
      <c r="AE42" s="7">
        <f t="shared" si="25"/>
        <v>32577.480489960297</v>
      </c>
      <c r="AF42" s="7">
        <f t="shared" si="25"/>
        <v>34672.359435120336</v>
      </c>
      <c r="AG42" s="7">
        <f t="shared" si="25"/>
        <v>36897.394771109037</v>
      </c>
      <c r="AH42" s="7">
        <f t="shared" si="25"/>
        <v>39262.48838503634</v>
      </c>
      <c r="AI42" s="7">
        <f t="shared" si="25"/>
        <v>41778.144466338206</v>
      </c>
      <c r="AJ42" s="7">
        <f t="shared" si="25"/>
        <v>44455.526830965209</v>
      </c>
    </row>
    <row r="43" spans="3:36">
      <c r="C43">
        <v>0.31</v>
      </c>
      <c r="D43">
        <f t="shared" si="4"/>
        <v>-0.4958503473474537</v>
      </c>
      <c r="E43">
        <f t="shared" si="6"/>
        <v>0.35026066832540198</v>
      </c>
      <c r="H43" s="3"/>
      <c r="O43" s="3">
        <f t="shared" si="26"/>
        <v>0.75</v>
      </c>
      <c r="P43" s="7">
        <f t="shared" si="27"/>
        <v>10000</v>
      </c>
      <c r="Q43" s="7">
        <f t="shared" si="25"/>
        <v>11731.969317800007</v>
      </c>
      <c r="R43" s="7">
        <f t="shared" si="25"/>
        <v>12908.425005185678</v>
      </c>
      <c r="S43" s="7">
        <f t="shared" si="25"/>
        <v>14037.853290281802</v>
      </c>
      <c r="T43" s="7">
        <f t="shared" si="25"/>
        <v>15171.898735600014</v>
      </c>
      <c r="U43" s="7">
        <f t="shared" si="25"/>
        <v>16333.070852294899</v>
      </c>
      <c r="V43" s="7">
        <f t="shared" si="25"/>
        <v>17535.101777308071</v>
      </c>
      <c r="W43" s="7">
        <f t="shared" si="25"/>
        <v>18788.148940332099</v>
      </c>
      <c r="X43" s="7">
        <f t="shared" si="25"/>
        <v>20100.711808690565</v>
      </c>
      <c r="Y43" s="7">
        <f t="shared" si="25"/>
        <v>21480.50007760157</v>
      </c>
      <c r="Z43" s="7">
        <f t="shared" si="25"/>
        <v>22934.887092553825</v>
      </c>
      <c r="AA43" s="7">
        <f t="shared" si="25"/>
        <v>24471.174545300008</v>
      </c>
      <c r="AB43" s="7">
        <f t="shared" si="25"/>
        <v>26096.762470171852</v>
      </c>
      <c r="AC43" s="7">
        <f t="shared" si="25"/>
        <v>27819.268291914337</v>
      </c>
      <c r="AD43" s="7">
        <f t="shared" si="25"/>
        <v>29646.617122882937</v>
      </c>
      <c r="AE43" s="7">
        <f t="shared" si="25"/>
        <v>31587.115388789811</v>
      </c>
      <c r="AF43" s="7">
        <f t="shared" si="25"/>
        <v>33649.514756854122</v>
      </c>
      <c r="AG43" s="7">
        <f t="shared" si="25"/>
        <v>35843.070609335911</v>
      </c>
      <c r="AH43" s="7">
        <f t="shared" si="25"/>
        <v>38177.597772882422</v>
      </c>
      <c r="AI43" s="7">
        <f t="shared" si="25"/>
        <v>40663.525319463006</v>
      </c>
      <c r="AJ43" s="7">
        <f t="shared" si="25"/>
        <v>43311.951715451629</v>
      </c>
    </row>
    <row r="44" spans="3:36">
      <c r="C44">
        <v>0.32</v>
      </c>
      <c r="D44">
        <f t="shared" si="4"/>
        <v>-0.46769879911450818</v>
      </c>
      <c r="E44">
        <f t="shared" si="6"/>
        <v>0.35522024995758822</v>
      </c>
      <c r="H44" s="3"/>
      <c r="O44" s="3">
        <f t="shared" si="26"/>
        <v>0.25</v>
      </c>
      <c r="P44" s="7">
        <f t="shared" si="27"/>
        <v>10000</v>
      </c>
      <c r="Q44" s="7">
        <f t="shared" si="25"/>
        <v>9668.0306821999948</v>
      </c>
      <c r="R44" s="7">
        <f t="shared" si="25"/>
        <v>9989.5749948143221</v>
      </c>
      <c r="S44" s="7">
        <f t="shared" si="25"/>
        <v>10463.006709718198</v>
      </c>
      <c r="T44" s="7">
        <f t="shared" si="25"/>
        <v>11044.021464399992</v>
      </c>
      <c r="U44" s="7">
        <f t="shared" si="25"/>
        <v>11717.963761705108</v>
      </c>
      <c r="V44" s="7">
        <f t="shared" si="25"/>
        <v>12479.50525967194</v>
      </c>
      <c r="W44" s="7">
        <f t="shared" si="25"/>
        <v>13327.480589236511</v>
      </c>
      <c r="X44" s="7">
        <f t="shared" si="25"/>
        <v>14263.011787947853</v>
      </c>
      <c r="Y44" s="7">
        <f t="shared" si="25"/>
        <v>15288.68417080154</v>
      </c>
      <c r="Z44" s="7">
        <f t="shared" si="25"/>
        <v>16408.140053237505</v>
      </c>
      <c r="AA44" s="7">
        <f t="shared" si="25"/>
        <v>17625.864500696716</v>
      </c>
      <c r="AB44" s="7">
        <f t="shared" si="25"/>
        <v>18947.069309044644</v>
      </c>
      <c r="AC44" s="7">
        <f t="shared" si="25"/>
        <v>20377.631711847313</v>
      </c>
      <c r="AD44" s="7">
        <f t="shared" si="25"/>
        <v>21924.065881142033</v>
      </c>
      <c r="AE44" s="7">
        <f t="shared" si="25"/>
        <v>23593.515425516915</v>
      </c>
      <c r="AF44" s="7">
        <f t="shared" si="25"/>
        <v>25393.76021445408</v>
      </c>
      <c r="AG44" s="7">
        <f t="shared" si="25"/>
        <v>27333.233609963871</v>
      </c>
      <c r="AH44" s="7">
        <f t="shared" si="25"/>
        <v>29421.047741768351</v>
      </c>
      <c r="AI44" s="7">
        <f t="shared" si="25"/>
        <v>31667.025381213338</v>
      </c>
      <c r="AJ44" s="7">
        <f t="shared" si="25"/>
        <v>34081.737534272055</v>
      </c>
    </row>
    <row r="45" spans="3:36">
      <c r="C45">
        <v>0.33</v>
      </c>
      <c r="D45">
        <f t="shared" si="4"/>
        <v>-0.43991316567323391</v>
      </c>
      <c r="E45">
        <f t="shared" si="6"/>
        <v>0.35989821938503919</v>
      </c>
      <c r="H45" s="3"/>
      <c r="O45" s="3">
        <f t="shared" si="26"/>
        <v>0.2</v>
      </c>
      <c r="P45" s="7">
        <f t="shared" si="27"/>
        <v>10000</v>
      </c>
      <c r="Q45" s="7">
        <f t="shared" si="25"/>
        <v>9412.3195126334413</v>
      </c>
      <c r="R45" s="7">
        <f t="shared" si="25"/>
        <v>9627.9447907630147</v>
      </c>
      <c r="S45" s="7">
        <f t="shared" si="25"/>
        <v>10020.101971966067</v>
      </c>
      <c r="T45" s="7">
        <f t="shared" si="25"/>
        <v>10532.599125266886</v>
      </c>
      <c r="U45" s="7">
        <f t="shared" si="25"/>
        <v>11146.17620394832</v>
      </c>
      <c r="V45" s="7">
        <f t="shared" si="25"/>
        <v>11853.143372703576</v>
      </c>
      <c r="W45" s="7">
        <f t="shared" si="25"/>
        <v>12650.932427101941</v>
      </c>
      <c r="X45" s="7">
        <f t="shared" si="25"/>
        <v>13539.75137984524</v>
      </c>
      <c r="Y45" s="7">
        <f t="shared" si="25"/>
        <v>14521.550662101879</v>
      </c>
      <c r="Z45" s="7">
        <f t="shared" si="25"/>
        <v>15599.510334261664</v>
      </c>
      <c r="AA45" s="7">
        <f t="shared" si="25"/>
        <v>16777.76649654151</v>
      </c>
      <c r="AB45" s="7">
        <f t="shared" si="25"/>
        <v>18061.259833540378</v>
      </c>
      <c r="AC45" s="7">
        <f t="shared" si="25"/>
        <v>19455.65197826624</v>
      </c>
      <c r="AD45" s="7">
        <f t="shared" si="25"/>
        <v>20967.28229465273</v>
      </c>
      <c r="AE45" s="7">
        <f t="shared" si="25"/>
        <v>22603.150324346429</v>
      </c>
      <c r="AF45" s="7">
        <f t="shared" si="25"/>
        <v>24370.915536187869</v>
      </c>
      <c r="AG45" s="7">
        <f t="shared" si="25"/>
        <v>26278.909448190745</v>
      </c>
      <c r="AH45" s="7">
        <f t="shared" si="25"/>
        <v>28336.157129614436</v>
      </c>
      <c r="AI45" s="7">
        <f t="shared" si="25"/>
        <v>30552.406234338134</v>
      </c>
      <c r="AJ45" s="7">
        <f t="shared" si="25"/>
        <v>32938.162418758475</v>
      </c>
    </row>
    <row r="46" spans="3:36">
      <c r="C46">
        <v>0.34</v>
      </c>
      <c r="D46">
        <f t="shared" si="4"/>
        <v>-0.41246312944140484</v>
      </c>
      <c r="E46">
        <f t="shared" si="6"/>
        <v>0.36429824410959194</v>
      </c>
      <c r="H46" s="3"/>
      <c r="O46" s="3">
        <f t="shared" si="26"/>
        <v>0.1</v>
      </c>
      <c r="P46" s="7">
        <f t="shared" si="27"/>
        <v>10000</v>
      </c>
      <c r="Q46" s="7">
        <f t="shared" si="25"/>
        <v>8739.2261047167613</v>
      </c>
      <c r="R46" s="7">
        <f t="shared" si="25"/>
        <v>8676.0469645433222</v>
      </c>
      <c r="S46" s="7">
        <f t="shared" si="25"/>
        <v>8854.2699912146945</v>
      </c>
      <c r="T46" s="7">
        <f t="shared" si="25"/>
        <v>9186.4123094335246</v>
      </c>
      <c r="U46" s="7">
        <f t="shared" si="25"/>
        <v>9641.0935886396292</v>
      </c>
      <c r="V46" s="7">
        <f t="shared" si="25"/>
        <v>10204.407974076694</v>
      </c>
      <c r="W46" s="7">
        <f t="shared" si="25"/>
        <v>10870.094660637455</v>
      </c>
      <c r="X46" s="7">
        <f t="shared" si="25"/>
        <v>11635.955727405852</v>
      </c>
      <c r="Y46" s="7">
        <f t="shared" si="25"/>
        <v>12502.270438351841</v>
      </c>
      <c r="Z46" s="7">
        <f t="shared" si="25"/>
        <v>13471.002087200146</v>
      </c>
      <c r="AA46" s="7">
        <f t="shared" si="25"/>
        <v>14545.368213620251</v>
      </c>
      <c r="AB46" s="7">
        <f t="shared" si="25"/>
        <v>15729.595872037635</v>
      </c>
      <c r="AC46" s="7">
        <f t="shared" si="25"/>
        <v>17028.779182845854</v>
      </c>
      <c r="AD46" s="7">
        <f t="shared" si="25"/>
        <v>18448.797372932444</v>
      </c>
      <c r="AE46" s="7">
        <f t="shared" si="25"/>
        <v>19996.270765043133</v>
      </c>
      <c r="AF46" s="7">
        <f t="shared" si="25"/>
        <v>21678.541904521146</v>
      </c>
      <c r="AG46" s="7">
        <f t="shared" si="25"/>
        <v>23503.674231443314</v>
      </c>
      <c r="AH46" s="7">
        <f t="shared" si="25"/>
        <v>25480.463650955353</v>
      </c>
      <c r="AI46" s="7">
        <f t="shared" si="25"/>
        <v>27618.460089665932</v>
      </c>
      <c r="AJ46" s="7">
        <f t="shared" si="25"/>
        <v>29927.997188141093</v>
      </c>
    </row>
    <row r="47" spans="3:36">
      <c r="C47">
        <v>0.35</v>
      </c>
      <c r="D47">
        <f t="shared" si="4"/>
        <v>-0.38532046640756779</v>
      </c>
      <c r="E47">
        <f t="shared" si="6"/>
        <v>0.36842368737119052</v>
      </c>
      <c r="H47" s="3"/>
      <c r="O47" s="3">
        <f t="shared" si="26"/>
        <v>0.05</v>
      </c>
      <c r="P47" s="7">
        <f t="shared" si="27"/>
        <v>10000</v>
      </c>
      <c r="Q47" s="7">
        <f t="shared" si="25"/>
        <v>8183.373950764244</v>
      </c>
      <c r="R47" s="7">
        <f t="shared" si="25"/>
        <v>7889.9533097493731</v>
      </c>
      <c r="S47" s="7">
        <f t="shared" si="25"/>
        <v>7891.5058190723375</v>
      </c>
      <c r="T47" s="7">
        <f t="shared" si="25"/>
        <v>8074.708001528491</v>
      </c>
      <c r="U47" s="7">
        <f t="shared" si="25"/>
        <v>8398.1703869621215</v>
      </c>
      <c r="V47" s="7">
        <f t="shared" si="25"/>
        <v>8842.8538244660685</v>
      </c>
      <c r="W47" s="7">
        <f t="shared" si="25"/>
        <v>9399.4480955595045</v>
      </c>
      <c r="X47" s="7">
        <f t="shared" si="25"/>
        <v>10063.768417817957</v>
      </c>
      <c r="Y47" s="7">
        <f t="shared" si="25"/>
        <v>10834.713976494288</v>
      </c>
      <c r="Z47" s="7">
        <f t="shared" si="25"/>
        <v>11713.243238399627</v>
      </c>
      <c r="AA47" s="7">
        <f t="shared" si="25"/>
        <v>12701.815180048887</v>
      </c>
      <c r="AB47" s="7">
        <f t="shared" si="25"/>
        <v>13804.067527752921</v>
      </c>
      <c r="AC47" s="7">
        <f t="shared" si="25"/>
        <v>15024.625740192949</v>
      </c>
      <c r="AD47" s="7">
        <f t="shared" si="25"/>
        <v>16368.989055141801</v>
      </c>
      <c r="AE47" s="7">
        <f t="shared" si="25"/>
        <v>17843.464629831517</v>
      </c>
      <c r="AF47" s="7">
        <f t="shared" si="25"/>
        <v>19455.13328871108</v>
      </c>
      <c r="AG47" s="7">
        <f t="shared" si="25"/>
        <v>21211.837088470002</v>
      </c>
      <c r="AH47" s="7">
        <f t="shared" si="25"/>
        <v>23122.182686573513</v>
      </c>
      <c r="AI47" s="7">
        <f t="shared" si="25"/>
        <v>25195.556723037491</v>
      </c>
      <c r="AJ47" s="7">
        <f t="shared" si="25"/>
        <v>27442.150784786081</v>
      </c>
    </row>
    <row r="48" spans="3:36">
      <c r="C48">
        <v>0.36</v>
      </c>
      <c r="D48">
        <f t="shared" si="4"/>
        <v>-0.3584587932511939</v>
      </c>
      <c r="E48">
        <f t="shared" si="6"/>
        <v>0.37227762923722241</v>
      </c>
      <c r="H48" s="3"/>
      <c r="O48" s="3">
        <f t="shared" si="26"/>
        <v>0.01</v>
      </c>
      <c r="P48" s="7">
        <f t="shared" si="27"/>
        <v>10000</v>
      </c>
      <c r="Q48" s="7">
        <f t="shared" si="25"/>
        <v>7140.687752717502</v>
      </c>
      <c r="R48" s="7">
        <f t="shared" si="25"/>
        <v>6415.3723471724315</v>
      </c>
      <c r="S48" s="7">
        <f t="shared" si="25"/>
        <v>6085.5203477045543</v>
      </c>
      <c r="T48" s="7">
        <f t="shared" si="25"/>
        <v>5989.3356054350052</v>
      </c>
      <c r="U48" s="7">
        <f t="shared" si="25"/>
        <v>6066.6531689287949</v>
      </c>
      <c r="V48" s="7">
        <f t="shared" si="25"/>
        <v>6288.8046774089835</v>
      </c>
      <c r="W48" s="7">
        <f t="shared" si="25"/>
        <v>6640.7597200483815</v>
      </c>
      <c r="X48" s="7">
        <f t="shared" si="25"/>
        <v>7114.6064926640711</v>
      </c>
      <c r="Y48" s="7">
        <f t="shared" si="25"/>
        <v>7706.6553823540598</v>
      </c>
      <c r="Z48" s="7">
        <f t="shared" si="25"/>
        <v>8415.9799677505089</v>
      </c>
      <c r="AA48" s="7">
        <f t="shared" si="25"/>
        <v>9243.6162870456392</v>
      </c>
      <c r="AB48" s="7">
        <f t="shared" si="25"/>
        <v>10192.096585017354</v>
      </c>
      <c r="AC48" s="7">
        <f t="shared" si="25"/>
        <v>11265.167188916817</v>
      </c>
      <c r="AD48" s="7">
        <f t="shared" si="25"/>
        <v>12467.614540132967</v>
      </c>
      <c r="AE48" s="7">
        <f t="shared" si="25"/>
        <v>13805.158349476149</v>
      </c>
      <c r="AF48" s="7">
        <f t="shared" si="25"/>
        <v>15284.388496524109</v>
      </c>
      <c r="AG48" s="7">
        <f t="shared" si="25"/>
        <v>16912.731759549584</v>
      </c>
      <c r="AH48" s="7">
        <f t="shared" si="25"/>
        <v>18698.439798842683</v>
      </c>
      <c r="AI48" s="7">
        <f t="shared" si="25"/>
        <v>20650.592955927099</v>
      </c>
      <c r="AJ48" s="7">
        <f t="shared" si="25"/>
        <v>22779.116348719424</v>
      </c>
    </row>
    <row r="49" spans="3:36">
      <c r="C49">
        <v>0.37</v>
      </c>
      <c r="D49">
        <f t="shared" si="4"/>
        <v>-0.33185334643681674</v>
      </c>
      <c r="E49">
        <f t="shared" si="6"/>
        <v>0.37586288513659427</v>
      </c>
      <c r="H49" s="3"/>
    </row>
    <row r="50" spans="3:36">
      <c r="C50">
        <v>0.38</v>
      </c>
      <c r="D50">
        <f t="shared" si="4"/>
        <v>-0.30548078809939749</v>
      </c>
      <c r="E50">
        <f t="shared" si="6"/>
        <v>0.37918202216321584</v>
      </c>
      <c r="H50" s="3"/>
      <c r="N50" t="s">
        <v>32</v>
      </c>
      <c r="X50" t="s">
        <v>30</v>
      </c>
      <c r="Z50" s="7">
        <f>H33</f>
        <v>48.598688133571848</v>
      </c>
    </row>
    <row r="51" spans="3:36">
      <c r="C51">
        <v>0.39</v>
      </c>
      <c r="D51">
        <f t="shared" si="4"/>
        <v>-0.27931903444745432</v>
      </c>
      <c r="E51">
        <f t="shared" si="6"/>
        <v>0.38223737342077047</v>
      </c>
      <c r="N51">
        <f>O15</f>
        <v>0</v>
      </c>
      <c r="O51" s="3">
        <f>O39</f>
        <v>0.99</v>
      </c>
      <c r="P51" s="7">
        <f>$Z$50*$N51</f>
        <v>0</v>
      </c>
      <c r="Q51" s="7">
        <f>$Z$50*$N51</f>
        <v>0</v>
      </c>
      <c r="R51" s="7">
        <f>$Z$50*$N51</f>
        <v>0</v>
      </c>
      <c r="S51" s="7">
        <f t="shared" ref="S51:AJ51" si="28">$Z$50*$N51</f>
        <v>0</v>
      </c>
      <c r="T51" s="7">
        <f t="shared" si="28"/>
        <v>0</v>
      </c>
      <c r="U51" s="7">
        <f t="shared" si="28"/>
        <v>0</v>
      </c>
      <c r="V51" s="7">
        <f t="shared" si="28"/>
        <v>0</v>
      </c>
      <c r="W51" s="7">
        <f t="shared" si="28"/>
        <v>0</v>
      </c>
      <c r="X51" s="7">
        <f t="shared" si="28"/>
        <v>0</v>
      </c>
      <c r="Y51" s="7">
        <f t="shared" si="28"/>
        <v>0</v>
      </c>
      <c r="Z51" s="7">
        <f t="shared" si="28"/>
        <v>0</v>
      </c>
      <c r="AA51" s="7">
        <f t="shared" si="28"/>
        <v>0</v>
      </c>
      <c r="AB51" s="7">
        <f t="shared" si="28"/>
        <v>0</v>
      </c>
      <c r="AC51" s="7">
        <f t="shared" si="28"/>
        <v>0</v>
      </c>
      <c r="AD51" s="7">
        <f t="shared" si="28"/>
        <v>0</v>
      </c>
      <c r="AE51" s="7">
        <f t="shared" si="28"/>
        <v>0</v>
      </c>
      <c r="AF51" s="7">
        <f t="shared" si="28"/>
        <v>0</v>
      </c>
      <c r="AG51" s="7">
        <f t="shared" si="28"/>
        <v>0</v>
      </c>
      <c r="AH51" s="7">
        <f t="shared" si="28"/>
        <v>0</v>
      </c>
      <c r="AI51" s="7">
        <f t="shared" si="28"/>
        <v>0</v>
      </c>
      <c r="AJ51" s="7">
        <f t="shared" si="28"/>
        <v>0</v>
      </c>
    </row>
    <row r="52" spans="3:36">
      <c r="C52">
        <v>0.4</v>
      </c>
      <c r="D52">
        <f t="shared" si="4"/>
        <v>-0.25334710313579989</v>
      </c>
      <c r="E52">
        <f t="shared" si="6"/>
        <v>0.38503105063706572</v>
      </c>
      <c r="N52">
        <f t="shared" ref="N52:N60" si="29">O16</f>
        <v>10.081815731489282</v>
      </c>
      <c r="O52" s="3">
        <f t="shared" ref="O52:O60" si="30">O40</f>
        <v>0.95</v>
      </c>
      <c r="P52" s="7">
        <f>-$Z$50*$N52</f>
        <v>-489.96301855478617</v>
      </c>
      <c r="Q52" s="7">
        <f>-$Z$50*$N52</f>
        <v>-489.96301855478617</v>
      </c>
      <c r="R52" s="7">
        <f>-$Z$50*$N52</f>
        <v>-489.96301855478617</v>
      </c>
      <c r="S52" s="7">
        <f t="shared" ref="S52:AJ55" si="31">-$Z$50*$N52</f>
        <v>-489.96301855478617</v>
      </c>
      <c r="T52" s="7">
        <f t="shared" si="31"/>
        <v>-489.96301855478617</v>
      </c>
      <c r="U52" s="7">
        <f t="shared" si="31"/>
        <v>-489.96301855478617</v>
      </c>
      <c r="V52" s="7">
        <f t="shared" si="31"/>
        <v>-489.96301855478617</v>
      </c>
      <c r="W52" s="7">
        <f t="shared" si="31"/>
        <v>-489.96301855478617</v>
      </c>
      <c r="X52" s="7">
        <f t="shared" si="31"/>
        <v>-489.96301855478617</v>
      </c>
      <c r="Y52" s="7">
        <f t="shared" si="31"/>
        <v>-489.96301855478617</v>
      </c>
      <c r="Z52" s="7">
        <f t="shared" si="31"/>
        <v>-489.96301855478617</v>
      </c>
      <c r="AA52" s="7">
        <f t="shared" si="31"/>
        <v>-489.96301855478617</v>
      </c>
      <c r="AB52" s="7">
        <f t="shared" si="31"/>
        <v>-489.96301855478617</v>
      </c>
      <c r="AC52" s="7">
        <f t="shared" si="31"/>
        <v>-489.96301855478617</v>
      </c>
      <c r="AD52" s="7">
        <f t="shared" si="31"/>
        <v>-489.96301855478617</v>
      </c>
      <c r="AE52" s="7">
        <f t="shared" si="31"/>
        <v>-489.96301855478617</v>
      </c>
      <c r="AF52" s="7">
        <f t="shared" si="31"/>
        <v>-489.96301855478617</v>
      </c>
      <c r="AG52" s="7">
        <f t="shared" si="31"/>
        <v>-489.96301855478617</v>
      </c>
      <c r="AH52" s="7">
        <f t="shared" si="31"/>
        <v>-489.96301855478617</v>
      </c>
      <c r="AI52" s="7">
        <f t="shared" si="31"/>
        <v>-489.96301855478617</v>
      </c>
      <c r="AJ52" s="7">
        <f t="shared" si="31"/>
        <v>-489.96301855478617</v>
      </c>
    </row>
    <row r="53" spans="3:36">
      <c r="C53">
        <v>0.41</v>
      </c>
      <c r="D53">
        <f t="shared" si="4"/>
        <v>-0.22754497664114948</v>
      </c>
      <c r="E53">
        <f t="shared" si="6"/>
        <v>0.387564955240153</v>
      </c>
      <c r="N53">
        <f t="shared" si="29"/>
        <v>21.53673491287535</v>
      </c>
      <c r="O53" s="3">
        <f t="shared" si="30"/>
        <v>0.9</v>
      </c>
      <c r="P53" s="7">
        <f t="shared" ref="P53:AF55" si="32">-$Z$50*$N53</f>
        <v>-1046.6570634462378</v>
      </c>
      <c r="Q53" s="7">
        <f t="shared" si="32"/>
        <v>-1046.6570634462378</v>
      </c>
      <c r="R53" s="7">
        <f t="shared" si="32"/>
        <v>-1046.6570634462378</v>
      </c>
      <c r="S53" s="7">
        <f t="shared" si="32"/>
        <v>-1046.6570634462378</v>
      </c>
      <c r="T53" s="7">
        <f t="shared" si="32"/>
        <v>-1046.6570634462378</v>
      </c>
      <c r="U53" s="7">
        <f t="shared" si="32"/>
        <v>-1046.6570634462378</v>
      </c>
      <c r="V53" s="7">
        <f t="shared" si="32"/>
        <v>-1046.6570634462378</v>
      </c>
      <c r="W53" s="7">
        <f t="shared" si="32"/>
        <v>-1046.6570634462378</v>
      </c>
      <c r="X53" s="7">
        <f t="shared" si="32"/>
        <v>-1046.6570634462378</v>
      </c>
      <c r="Y53" s="7">
        <f t="shared" si="32"/>
        <v>-1046.6570634462378</v>
      </c>
      <c r="Z53" s="7">
        <f t="shared" si="32"/>
        <v>-1046.6570634462378</v>
      </c>
      <c r="AA53" s="7">
        <f t="shared" si="32"/>
        <v>-1046.6570634462378</v>
      </c>
      <c r="AB53" s="7">
        <f t="shared" si="32"/>
        <v>-1046.6570634462378</v>
      </c>
      <c r="AC53" s="7">
        <f t="shared" si="32"/>
        <v>-1046.6570634462378</v>
      </c>
      <c r="AD53" s="7">
        <f t="shared" si="32"/>
        <v>-1046.6570634462378</v>
      </c>
      <c r="AE53" s="7">
        <f t="shared" si="32"/>
        <v>-1046.6570634462378</v>
      </c>
      <c r="AF53" s="7">
        <f t="shared" si="32"/>
        <v>-1046.6570634462378</v>
      </c>
      <c r="AG53" s="7">
        <f t="shared" si="31"/>
        <v>-1046.6570634462378</v>
      </c>
      <c r="AH53" s="7">
        <f t="shared" si="31"/>
        <v>-1046.6570634462378</v>
      </c>
      <c r="AI53" s="7">
        <f t="shared" si="31"/>
        <v>-1046.6570634462378</v>
      </c>
      <c r="AJ53" s="7">
        <f t="shared" si="31"/>
        <v>-1046.6570634462378</v>
      </c>
    </row>
    <row r="54" spans="3:36">
      <c r="C54">
        <v>0.42</v>
      </c>
      <c r="D54">
        <f t="shared" si="4"/>
        <v>-0.20189347914185085</v>
      </c>
      <c r="E54">
        <f t="shared" si="6"/>
        <v>0.38984078805821892</v>
      </c>
      <c r="N54">
        <f t="shared" si="29"/>
        <v>30.714871424828281</v>
      </c>
      <c r="O54" s="3">
        <f t="shared" si="30"/>
        <v>0.8</v>
      </c>
      <c r="P54" s="7">
        <f t="shared" si="32"/>
        <v>-1492.7024574379873</v>
      </c>
      <c r="Q54" s="7">
        <f t="shared" si="32"/>
        <v>-1492.7024574379873</v>
      </c>
      <c r="R54" s="7">
        <f t="shared" si="32"/>
        <v>-1492.7024574379873</v>
      </c>
      <c r="S54" s="7">
        <f t="shared" si="31"/>
        <v>-1492.7024574379873</v>
      </c>
      <c r="T54" s="7">
        <f t="shared" si="31"/>
        <v>-1492.7024574379873</v>
      </c>
      <c r="U54" s="7">
        <f t="shared" si="31"/>
        <v>-1492.7024574379873</v>
      </c>
      <c r="V54" s="7">
        <f t="shared" si="31"/>
        <v>-1492.7024574379873</v>
      </c>
      <c r="W54" s="7">
        <f t="shared" si="31"/>
        <v>-1492.7024574379873</v>
      </c>
      <c r="X54" s="7">
        <f t="shared" si="31"/>
        <v>-1492.7024574379873</v>
      </c>
      <c r="Y54" s="7">
        <f t="shared" si="31"/>
        <v>-1492.7024574379873</v>
      </c>
      <c r="Z54" s="7">
        <f t="shared" si="31"/>
        <v>-1492.7024574379873</v>
      </c>
      <c r="AA54" s="7">
        <f t="shared" si="31"/>
        <v>-1492.7024574379873</v>
      </c>
      <c r="AB54" s="7">
        <f t="shared" si="31"/>
        <v>-1492.7024574379873</v>
      </c>
      <c r="AC54" s="7">
        <f t="shared" si="31"/>
        <v>-1492.7024574379873</v>
      </c>
      <c r="AD54" s="7">
        <f t="shared" si="31"/>
        <v>-1492.7024574379873</v>
      </c>
      <c r="AE54" s="7">
        <f t="shared" si="31"/>
        <v>-1492.7024574379873</v>
      </c>
      <c r="AF54" s="7">
        <f t="shared" si="31"/>
        <v>-1492.7024574379873</v>
      </c>
      <c r="AG54" s="7">
        <f t="shared" si="31"/>
        <v>-1492.7024574379873</v>
      </c>
      <c r="AH54" s="7">
        <f t="shared" si="31"/>
        <v>-1492.7024574379873</v>
      </c>
      <c r="AI54" s="7">
        <f t="shared" si="31"/>
        <v>-1492.7024574379873</v>
      </c>
      <c r="AJ54" s="7">
        <f t="shared" si="31"/>
        <v>-1492.7024574379873</v>
      </c>
    </row>
    <row r="55" spans="3:36">
      <c r="C55">
        <v>0.43</v>
      </c>
      <c r="D55">
        <f t="shared" si="4"/>
        <v>-0.17637416478086132</v>
      </c>
      <c r="E55">
        <f t="shared" si="6"/>
        <v>0.39186005777986943</v>
      </c>
      <c r="N55">
        <f t="shared" si="29"/>
        <v>39.845487982290543</v>
      </c>
      <c r="O55" s="3">
        <f t="shared" si="30"/>
        <v>0.75</v>
      </c>
      <c r="P55" s="7">
        <f t="shared" si="32"/>
        <v>-1936.438443981323</v>
      </c>
      <c r="Q55" s="7">
        <f t="shared" si="32"/>
        <v>-1936.438443981323</v>
      </c>
      <c r="R55" s="7">
        <f t="shared" si="32"/>
        <v>-1936.438443981323</v>
      </c>
      <c r="S55" s="7">
        <f t="shared" si="31"/>
        <v>-1936.438443981323</v>
      </c>
      <c r="T55" s="7">
        <f t="shared" si="31"/>
        <v>-1936.438443981323</v>
      </c>
      <c r="U55" s="7">
        <f t="shared" si="31"/>
        <v>-1936.438443981323</v>
      </c>
      <c r="V55" s="7">
        <f t="shared" si="31"/>
        <v>-1936.438443981323</v>
      </c>
      <c r="W55" s="7">
        <f t="shared" si="31"/>
        <v>-1936.438443981323</v>
      </c>
      <c r="X55" s="7">
        <f t="shared" si="31"/>
        <v>-1936.438443981323</v>
      </c>
      <c r="Y55" s="7">
        <f t="shared" si="31"/>
        <v>-1936.438443981323</v>
      </c>
      <c r="Z55" s="7">
        <f t="shared" si="31"/>
        <v>-1936.438443981323</v>
      </c>
      <c r="AA55" s="7">
        <f t="shared" si="31"/>
        <v>-1936.438443981323</v>
      </c>
      <c r="AB55" s="7">
        <f t="shared" si="31"/>
        <v>-1936.438443981323</v>
      </c>
      <c r="AC55" s="7">
        <f t="shared" si="31"/>
        <v>-1936.438443981323</v>
      </c>
      <c r="AD55" s="7">
        <f t="shared" si="31"/>
        <v>-1936.438443981323</v>
      </c>
      <c r="AE55" s="7">
        <f t="shared" si="31"/>
        <v>-1936.438443981323</v>
      </c>
      <c r="AF55" s="7">
        <f t="shared" si="31"/>
        <v>-1936.438443981323</v>
      </c>
      <c r="AG55" s="7">
        <f t="shared" si="31"/>
        <v>-1936.438443981323</v>
      </c>
      <c r="AH55" s="7">
        <f t="shared" si="31"/>
        <v>-1936.438443981323</v>
      </c>
      <c r="AI55" s="7">
        <f t="shared" si="31"/>
        <v>-1936.438443981323</v>
      </c>
      <c r="AJ55" s="7">
        <f t="shared" si="31"/>
        <v>-1936.438443981323</v>
      </c>
    </row>
    <row r="56" spans="3:36">
      <c r="C56">
        <v>0.44</v>
      </c>
      <c r="D56">
        <f t="shared" si="4"/>
        <v>-0.15096921549677728</v>
      </c>
      <c r="E56">
        <f t="shared" si="6"/>
        <v>0.39362408828995038</v>
      </c>
      <c r="N56">
        <f t="shared" si="29"/>
        <v>30.714871424828289</v>
      </c>
      <c r="O56" s="3">
        <f t="shared" si="30"/>
        <v>0.25</v>
      </c>
      <c r="P56" s="7">
        <f>$Z$50*$N55</f>
        <v>1936.438443981323</v>
      </c>
      <c r="Q56" s="7">
        <f>$Z$50*$N55</f>
        <v>1936.438443981323</v>
      </c>
      <c r="R56" s="7">
        <f>$Z$50*$N55</f>
        <v>1936.438443981323</v>
      </c>
      <c r="S56" s="7">
        <f t="shared" ref="S56:AJ60" si="33">$Z$50*$N55</f>
        <v>1936.438443981323</v>
      </c>
      <c r="T56" s="7">
        <f t="shared" si="33"/>
        <v>1936.438443981323</v>
      </c>
      <c r="U56" s="7">
        <f t="shared" si="33"/>
        <v>1936.438443981323</v>
      </c>
      <c r="V56" s="7">
        <f t="shared" si="33"/>
        <v>1936.438443981323</v>
      </c>
      <c r="W56" s="7">
        <f t="shared" si="33"/>
        <v>1936.438443981323</v>
      </c>
      <c r="X56" s="7">
        <f t="shared" si="33"/>
        <v>1936.438443981323</v>
      </c>
      <c r="Y56" s="7">
        <f t="shared" si="33"/>
        <v>1936.438443981323</v>
      </c>
      <c r="Z56" s="7">
        <f t="shared" si="33"/>
        <v>1936.438443981323</v>
      </c>
      <c r="AA56" s="7">
        <f t="shared" si="33"/>
        <v>1936.438443981323</v>
      </c>
      <c r="AB56" s="7">
        <f t="shared" si="33"/>
        <v>1936.438443981323</v>
      </c>
      <c r="AC56" s="7">
        <f t="shared" si="33"/>
        <v>1936.438443981323</v>
      </c>
      <c r="AD56" s="7">
        <f t="shared" si="33"/>
        <v>1936.438443981323</v>
      </c>
      <c r="AE56" s="7">
        <f t="shared" si="33"/>
        <v>1936.438443981323</v>
      </c>
      <c r="AF56" s="7">
        <f t="shared" si="33"/>
        <v>1936.438443981323</v>
      </c>
      <c r="AG56" s="7">
        <f t="shared" si="33"/>
        <v>1936.438443981323</v>
      </c>
      <c r="AH56" s="7">
        <f t="shared" si="33"/>
        <v>1936.438443981323</v>
      </c>
      <c r="AI56" s="7">
        <f t="shared" si="33"/>
        <v>1936.438443981323</v>
      </c>
      <c r="AJ56" s="7">
        <f t="shared" si="33"/>
        <v>1936.438443981323</v>
      </c>
    </row>
    <row r="57" spans="3:36">
      <c r="C57">
        <v>0.45</v>
      </c>
      <c r="D57">
        <f t="shared" si="4"/>
        <v>-0.12566134685507402</v>
      </c>
      <c r="E57">
        <f t="shared" si="6"/>
        <v>0.39513402497757688</v>
      </c>
      <c r="N57">
        <f t="shared" si="29"/>
        <v>21.536734912875353</v>
      </c>
      <c r="O57" s="3">
        <f t="shared" si="30"/>
        <v>0.2</v>
      </c>
      <c r="P57" s="7">
        <f t="shared" ref="P57:R60" si="34">$Z$50*$N56</f>
        <v>1492.7024574379875</v>
      </c>
      <c r="Q57" s="7">
        <f t="shared" si="34"/>
        <v>1492.7024574379875</v>
      </c>
      <c r="R57" s="7">
        <f t="shared" si="34"/>
        <v>1492.7024574379875</v>
      </c>
      <c r="S57" s="7">
        <f t="shared" si="33"/>
        <v>1492.7024574379875</v>
      </c>
      <c r="T57" s="7">
        <f t="shared" si="33"/>
        <v>1492.7024574379875</v>
      </c>
      <c r="U57" s="7">
        <f t="shared" si="33"/>
        <v>1492.7024574379875</v>
      </c>
      <c r="V57" s="7">
        <f t="shared" si="33"/>
        <v>1492.7024574379875</v>
      </c>
      <c r="W57" s="7">
        <f t="shared" si="33"/>
        <v>1492.7024574379875</v>
      </c>
      <c r="X57" s="7">
        <f t="shared" si="33"/>
        <v>1492.7024574379875</v>
      </c>
      <c r="Y57" s="7">
        <f t="shared" si="33"/>
        <v>1492.7024574379875</v>
      </c>
      <c r="Z57" s="7">
        <f t="shared" si="33"/>
        <v>1492.7024574379875</v>
      </c>
      <c r="AA57" s="7">
        <f t="shared" si="33"/>
        <v>1492.7024574379875</v>
      </c>
      <c r="AB57" s="7">
        <f t="shared" si="33"/>
        <v>1492.7024574379875</v>
      </c>
      <c r="AC57" s="7">
        <f t="shared" si="33"/>
        <v>1492.7024574379875</v>
      </c>
      <c r="AD57" s="7">
        <f t="shared" si="33"/>
        <v>1492.7024574379875</v>
      </c>
      <c r="AE57" s="7">
        <f t="shared" si="33"/>
        <v>1492.7024574379875</v>
      </c>
      <c r="AF57" s="7">
        <f t="shared" si="33"/>
        <v>1492.7024574379875</v>
      </c>
      <c r="AG57" s="7">
        <f t="shared" si="33"/>
        <v>1492.7024574379875</v>
      </c>
      <c r="AH57" s="7">
        <f t="shared" si="33"/>
        <v>1492.7024574379875</v>
      </c>
      <c r="AI57" s="7">
        <f t="shared" si="33"/>
        <v>1492.7024574379875</v>
      </c>
      <c r="AJ57" s="7">
        <f t="shared" si="33"/>
        <v>1492.7024574379875</v>
      </c>
    </row>
    <row r="58" spans="3:36">
      <c r="C58">
        <v>0.46</v>
      </c>
      <c r="D58">
        <f t="shared" si="4"/>
        <v>-0.10043372051146973</v>
      </c>
      <c r="E58">
        <f t="shared" si="6"/>
        <v>0.39639084009721792</v>
      </c>
      <c r="N58">
        <f t="shared" si="29"/>
        <v>10.081815731489224</v>
      </c>
      <c r="O58" s="3">
        <f t="shared" si="30"/>
        <v>0.1</v>
      </c>
      <c r="P58" s="7">
        <f t="shared" si="34"/>
        <v>1046.657063446238</v>
      </c>
      <c r="Q58" s="7">
        <f t="shared" si="34"/>
        <v>1046.657063446238</v>
      </c>
      <c r="R58" s="7">
        <f t="shared" si="34"/>
        <v>1046.657063446238</v>
      </c>
      <c r="S58" s="7">
        <f t="shared" si="33"/>
        <v>1046.657063446238</v>
      </c>
      <c r="T58" s="7">
        <f t="shared" si="33"/>
        <v>1046.657063446238</v>
      </c>
      <c r="U58" s="7">
        <f t="shared" si="33"/>
        <v>1046.657063446238</v>
      </c>
      <c r="V58" s="7">
        <f t="shared" si="33"/>
        <v>1046.657063446238</v>
      </c>
      <c r="W58" s="7">
        <f t="shared" si="33"/>
        <v>1046.657063446238</v>
      </c>
      <c r="X58" s="7">
        <f t="shared" si="33"/>
        <v>1046.657063446238</v>
      </c>
      <c r="Y58" s="7">
        <f t="shared" si="33"/>
        <v>1046.657063446238</v>
      </c>
      <c r="Z58" s="7">
        <f t="shared" si="33"/>
        <v>1046.657063446238</v>
      </c>
      <c r="AA58" s="7">
        <f t="shared" si="33"/>
        <v>1046.657063446238</v>
      </c>
      <c r="AB58" s="7">
        <f t="shared" si="33"/>
        <v>1046.657063446238</v>
      </c>
      <c r="AC58" s="7">
        <f t="shared" si="33"/>
        <v>1046.657063446238</v>
      </c>
      <c r="AD58" s="7">
        <f t="shared" si="33"/>
        <v>1046.657063446238</v>
      </c>
      <c r="AE58" s="7">
        <f t="shared" si="33"/>
        <v>1046.657063446238</v>
      </c>
      <c r="AF58" s="7">
        <f t="shared" si="33"/>
        <v>1046.657063446238</v>
      </c>
      <c r="AG58" s="7">
        <f t="shared" si="33"/>
        <v>1046.657063446238</v>
      </c>
      <c r="AH58" s="7">
        <f t="shared" si="33"/>
        <v>1046.657063446238</v>
      </c>
      <c r="AI58" s="7">
        <f t="shared" si="33"/>
        <v>1046.657063446238</v>
      </c>
      <c r="AJ58" s="7">
        <f t="shared" si="33"/>
        <v>1046.657063446238</v>
      </c>
    </row>
    <row r="59" spans="3:36">
      <c r="C59">
        <v>0.47</v>
      </c>
      <c r="D59">
        <f t="shared" si="4"/>
        <v>-7.5269862099830054E-2</v>
      </c>
      <c r="E59">
        <f t="shared" si="6"/>
        <v>0.39739533724980741</v>
      </c>
      <c r="N59">
        <f t="shared" si="29"/>
        <v>0</v>
      </c>
      <c r="O59" s="3">
        <f t="shared" si="30"/>
        <v>0.05</v>
      </c>
      <c r="P59" s="7">
        <f t="shared" si="34"/>
        <v>489.96301855478333</v>
      </c>
      <c r="Q59" s="7">
        <f t="shared" si="34"/>
        <v>489.96301855478333</v>
      </c>
      <c r="R59" s="7">
        <f t="shared" si="34"/>
        <v>489.96301855478333</v>
      </c>
      <c r="S59" s="7">
        <f t="shared" si="33"/>
        <v>489.96301855478333</v>
      </c>
      <c r="T59" s="7">
        <f t="shared" si="33"/>
        <v>489.96301855478333</v>
      </c>
      <c r="U59" s="7">
        <f t="shared" si="33"/>
        <v>489.96301855478333</v>
      </c>
      <c r="V59" s="7">
        <f t="shared" si="33"/>
        <v>489.96301855478333</v>
      </c>
      <c r="W59" s="7">
        <f t="shared" si="33"/>
        <v>489.96301855478333</v>
      </c>
      <c r="X59" s="7">
        <f t="shared" si="33"/>
        <v>489.96301855478333</v>
      </c>
      <c r="Y59" s="7">
        <f t="shared" si="33"/>
        <v>489.96301855478333</v>
      </c>
      <c r="Z59" s="7">
        <f t="shared" si="33"/>
        <v>489.96301855478333</v>
      </c>
      <c r="AA59" s="7">
        <f t="shared" si="33"/>
        <v>489.96301855478333</v>
      </c>
      <c r="AB59" s="7">
        <f t="shared" si="33"/>
        <v>489.96301855478333</v>
      </c>
      <c r="AC59" s="7">
        <f t="shared" si="33"/>
        <v>489.96301855478333</v>
      </c>
      <c r="AD59" s="7">
        <f t="shared" si="33"/>
        <v>489.96301855478333</v>
      </c>
      <c r="AE59" s="7">
        <f t="shared" si="33"/>
        <v>489.96301855478333</v>
      </c>
      <c r="AF59" s="7">
        <f t="shared" si="33"/>
        <v>489.96301855478333</v>
      </c>
      <c r="AG59" s="7">
        <f t="shared" si="33"/>
        <v>489.96301855478333</v>
      </c>
      <c r="AH59" s="7">
        <f t="shared" si="33"/>
        <v>489.96301855478333</v>
      </c>
      <c r="AI59" s="7">
        <f t="shared" si="33"/>
        <v>489.96301855478333</v>
      </c>
      <c r="AJ59" s="7">
        <f t="shared" si="33"/>
        <v>489.96301855478333</v>
      </c>
    </row>
    <row r="60" spans="3:36">
      <c r="C60">
        <v>0.48</v>
      </c>
      <c r="D60">
        <f t="shared" si="4"/>
        <v>-5.0153583464733809E-2</v>
      </c>
      <c r="E60">
        <f t="shared" si="6"/>
        <v>0.39814815503864109</v>
      </c>
      <c r="N60">
        <f t="shared" si="29"/>
        <v>0</v>
      </c>
      <c r="O60" s="3">
        <f t="shared" si="30"/>
        <v>0.01</v>
      </c>
      <c r="P60" s="7">
        <f t="shared" si="34"/>
        <v>0</v>
      </c>
      <c r="Q60" s="7">
        <f t="shared" si="34"/>
        <v>0</v>
      </c>
      <c r="R60" s="7">
        <f t="shared" si="34"/>
        <v>0</v>
      </c>
      <c r="S60" s="7">
        <f t="shared" si="33"/>
        <v>0</v>
      </c>
      <c r="T60" s="7">
        <f t="shared" si="33"/>
        <v>0</v>
      </c>
      <c r="U60" s="7">
        <f t="shared" si="33"/>
        <v>0</v>
      </c>
      <c r="V60" s="7">
        <f t="shared" si="33"/>
        <v>0</v>
      </c>
      <c r="W60" s="7">
        <f t="shared" si="33"/>
        <v>0</v>
      </c>
      <c r="X60" s="7">
        <f t="shared" si="33"/>
        <v>0</v>
      </c>
      <c r="Y60" s="7">
        <f t="shared" si="33"/>
        <v>0</v>
      </c>
      <c r="Z60" s="7">
        <f t="shared" si="33"/>
        <v>0</v>
      </c>
      <c r="AA60" s="7">
        <f t="shared" si="33"/>
        <v>0</v>
      </c>
      <c r="AB60" s="7">
        <f t="shared" si="33"/>
        <v>0</v>
      </c>
      <c r="AC60" s="7">
        <f t="shared" si="33"/>
        <v>0</v>
      </c>
      <c r="AD60" s="7">
        <f t="shared" si="33"/>
        <v>0</v>
      </c>
      <c r="AE60" s="7">
        <f t="shared" si="33"/>
        <v>0</v>
      </c>
      <c r="AF60" s="7">
        <f t="shared" si="33"/>
        <v>0</v>
      </c>
      <c r="AG60" s="7">
        <f t="shared" si="33"/>
        <v>0</v>
      </c>
      <c r="AH60" s="7">
        <f t="shared" si="33"/>
        <v>0</v>
      </c>
      <c r="AI60" s="7">
        <f t="shared" si="33"/>
        <v>0</v>
      </c>
      <c r="AJ60" s="7">
        <f t="shared" si="33"/>
        <v>0</v>
      </c>
    </row>
    <row r="61" spans="3:36">
      <c r="C61">
        <v>0.49</v>
      </c>
      <c r="D61">
        <f t="shared" si="4"/>
        <v>-2.5068908258711206E-2</v>
      </c>
      <c r="E61">
        <f t="shared" si="6"/>
        <v>0.39864976994396562</v>
      </c>
      <c r="P61" s="3"/>
      <c r="Q61" s="3"/>
    </row>
    <row r="62" spans="3:36">
      <c r="C62">
        <v>0.5</v>
      </c>
      <c r="D62">
        <f t="shared" si="4"/>
        <v>-1.392137635291833E-16</v>
      </c>
      <c r="E62">
        <f t="shared" si="6"/>
        <v>0.39890049845011338</v>
      </c>
      <c r="N62" t="s">
        <v>33</v>
      </c>
      <c r="P62" s="3"/>
      <c r="Q62" s="3"/>
      <c r="Y62" t="s">
        <v>9</v>
      </c>
    </row>
    <row r="63" spans="3:36">
      <c r="C63">
        <v>0.51</v>
      </c>
      <c r="D63">
        <f t="shared" si="4"/>
        <v>2.5068908258710922E-2</v>
      </c>
      <c r="E63">
        <f t="shared" si="6"/>
        <v>0.39890049845011349</v>
      </c>
    </row>
    <row r="64" spans="3:36">
      <c r="C64">
        <v>0.52</v>
      </c>
      <c r="D64">
        <f t="shared" si="4"/>
        <v>5.0153583464733517E-2</v>
      </c>
      <c r="E64">
        <f t="shared" si="6"/>
        <v>0.39864976994396573</v>
      </c>
      <c r="O64" s="3">
        <f>O39</f>
        <v>0.99</v>
      </c>
      <c r="P64" s="7">
        <f>P39+P51</f>
        <v>10000</v>
      </c>
      <c r="Q64" s="7">
        <f t="shared" ref="Q64:AJ73" si="35">Q39+Q51</f>
        <v>14259.312247282485</v>
      </c>
      <c r="R64" s="7">
        <f t="shared" si="35"/>
        <v>16482.627652827552</v>
      </c>
      <c r="S64" s="7">
        <f t="shared" si="35"/>
        <v>18415.339652295424</v>
      </c>
      <c r="T64" s="7">
        <f t="shared" si="35"/>
        <v>20226.584594564971</v>
      </c>
      <c r="U64" s="7">
        <f t="shared" si="35"/>
        <v>21984.381445071183</v>
      </c>
      <c r="V64" s="7">
        <f t="shared" si="35"/>
        <v>23725.802359570993</v>
      </c>
      <c r="W64" s="7">
        <f t="shared" si="35"/>
        <v>25474.869809520194</v>
      </c>
      <c r="X64" s="7">
        <f t="shared" si="35"/>
        <v>27249.117103974313</v>
      </c>
      <c r="Y64" s="7">
        <f t="shared" si="35"/>
        <v>29062.528866049008</v>
      </c>
      <c r="Z64" s="7">
        <f t="shared" si="35"/>
        <v>30927.047178040779</v>
      </c>
      <c r="AA64" s="7">
        <f t="shared" si="35"/>
        <v>32853.422758951041</v>
      </c>
      <c r="AB64" s="7">
        <f t="shared" si="35"/>
        <v>34851.735194199093</v>
      </c>
      <c r="AC64" s="7">
        <f t="shared" si="35"/>
        <v>36931.732814844785</v>
      </c>
      <c r="AD64" s="7">
        <f t="shared" si="35"/>
        <v>39103.068463891956</v>
      </c>
      <c r="AE64" s="7">
        <f t="shared" si="35"/>
        <v>41375.47246483052</v>
      </c>
      <c r="AF64" s="7">
        <f t="shared" si="35"/>
        <v>43758.886474784042</v>
      </c>
      <c r="AG64" s="7">
        <f t="shared" si="35"/>
        <v>46263.572459750139</v>
      </c>
      <c r="AH64" s="7">
        <f t="shared" si="35"/>
        <v>48900.205715808035</v>
      </c>
      <c r="AI64" s="7">
        <f t="shared" si="35"/>
        <v>51679.957744749176</v>
      </c>
      <c r="AJ64" s="7">
        <f t="shared" si="35"/>
        <v>54614.572901004198</v>
      </c>
    </row>
    <row r="65" spans="3:36">
      <c r="C65">
        <v>0.53</v>
      </c>
      <c r="D65">
        <f t="shared" si="4"/>
        <v>7.5269862099829749E-2</v>
      </c>
      <c r="E65">
        <f t="shared" si="6"/>
        <v>0.39814815503864132</v>
      </c>
      <c r="O65" s="3">
        <f t="shared" ref="O65:O73" si="36">O40</f>
        <v>0.95</v>
      </c>
      <c r="P65" s="7">
        <f t="shared" ref="P65:AE73" si="37">P40+P52</f>
        <v>9510.0369814452133</v>
      </c>
      <c r="Q65" s="7">
        <f t="shared" si="37"/>
        <v>12726.663030680967</v>
      </c>
      <c r="R65" s="7">
        <f t="shared" si="37"/>
        <v>14518.083671695837</v>
      </c>
      <c r="S65" s="7">
        <f t="shared" si="37"/>
        <v>16119.391162372875</v>
      </c>
      <c r="T65" s="7">
        <f t="shared" si="37"/>
        <v>17651.249179916722</v>
      </c>
      <c r="U65" s="7">
        <f t="shared" si="37"/>
        <v>19162.90120848309</v>
      </c>
      <c r="V65" s="7">
        <f t="shared" si="37"/>
        <v>20681.79019395915</v>
      </c>
      <c r="W65" s="7">
        <f t="shared" si="37"/>
        <v>22226.218415454314</v>
      </c>
      <c r="X65" s="7">
        <f t="shared" si="37"/>
        <v>23809.992160265669</v>
      </c>
      <c r="Y65" s="7">
        <f t="shared" si="37"/>
        <v>25444.507253354026</v>
      </c>
      <c r="Z65" s="7">
        <f t="shared" si="37"/>
        <v>27139.820888836908</v>
      </c>
      <c r="AA65" s="7">
        <f t="shared" si="37"/>
        <v>28905.260847393045</v>
      </c>
      <c r="AB65" s="7">
        <f t="shared" si="37"/>
        <v>30749.80123290878</v>
      </c>
      <c r="AC65" s="7">
        <f t="shared" si="37"/>
        <v>32682.311245013909</v>
      </c>
      <c r="AD65" s="7">
        <f t="shared" si="37"/>
        <v>34711.730930328369</v>
      </c>
      <c r="AE65" s="7">
        <f t="shared" si="37"/>
        <v>36847.203165920415</v>
      </c>
      <c r="AF65" s="7">
        <f t="shared" si="35"/>
        <v>39098.178664042323</v>
      </c>
      <c r="AG65" s="7">
        <f t="shared" si="35"/>
        <v>41474.50411227499</v>
      </c>
      <c r="AH65" s="7">
        <f t="shared" si="35"/>
        <v>43986.499809522466</v>
      </c>
      <c r="AI65" s="7">
        <f t="shared" si="35"/>
        <v>46645.030959084041</v>
      </c>
      <c r="AJ65" s="7">
        <f t="shared" si="35"/>
        <v>49461.575446382813</v>
      </c>
    </row>
    <row r="66" spans="3:36">
      <c r="C66">
        <v>0.54</v>
      </c>
      <c r="D66">
        <f t="shared" si="4"/>
        <v>0.10043372051146973</v>
      </c>
      <c r="E66">
        <f t="shared" si="6"/>
        <v>0.3973953372498048</v>
      </c>
      <c r="O66" s="3">
        <f t="shared" si="36"/>
        <v>0.9</v>
      </c>
      <c r="P66" s="7">
        <f t="shared" si="37"/>
        <v>8953.3429365537631</v>
      </c>
      <c r="Q66" s="7">
        <f t="shared" si="35"/>
        <v>11614.116831837</v>
      </c>
      <c r="R66" s="7">
        <f t="shared" si="35"/>
        <v>13175.295972010441</v>
      </c>
      <c r="S66" s="7">
        <f t="shared" si="35"/>
        <v>14599.932945339071</v>
      </c>
      <c r="T66" s="7">
        <f t="shared" si="35"/>
        <v>15982.850827120245</v>
      </c>
      <c r="U66" s="7">
        <f t="shared" si="35"/>
        <v>17363.283961914141</v>
      </c>
      <c r="V66" s="7">
        <f t="shared" si="35"/>
        <v>18763.54199945708</v>
      </c>
      <c r="W66" s="7">
        <f t="shared" si="35"/>
        <v>20198.877805484921</v>
      </c>
      <c r="X66" s="7">
        <f t="shared" si="35"/>
        <v>21681.110805786331</v>
      </c>
      <c r="Y66" s="7">
        <f t="shared" si="35"/>
        <v>23220.256746605031</v>
      </c>
      <c r="Z66" s="7">
        <f t="shared" si="35"/>
        <v>24825.367995144949</v>
      </c>
      <c r="AA66" s="7">
        <f t="shared" si="35"/>
        <v>26505.013768930239</v>
      </c>
      <c r="AB66" s="7">
        <f t="shared" si="35"/>
        <v>28267.578843732626</v>
      </c>
      <c r="AC66" s="7">
        <f t="shared" si="35"/>
        <v>30121.463757469563</v>
      </c>
      <c r="AD66" s="7">
        <f t="shared" si="35"/>
        <v>32075.228567646289</v>
      </c>
      <c r="AE66" s="7">
        <f t="shared" si="35"/>
        <v>34137.702985817348</v>
      </c>
      <c r="AF66" s="7">
        <f t="shared" si="35"/>
        <v>36318.076003340815</v>
      </c>
      <c r="AG66" s="7">
        <f t="shared" si="35"/>
        <v>38625.972924410227</v>
      </c>
      <c r="AH66" s="7">
        <f t="shared" si="35"/>
        <v>41071.524800249179</v>
      </c>
      <c r="AI66" s="7">
        <f t="shared" si="35"/>
        <v>43665.433547564164</v>
      </c>
      <c r="AJ66" s="7">
        <f t="shared" si="35"/>
        <v>46419.034998136354</v>
      </c>
    </row>
    <row r="67" spans="3:36">
      <c r="C67">
        <v>0.55000000000000004</v>
      </c>
      <c r="D67">
        <f t="shared" si="4"/>
        <v>0.12566134685507402</v>
      </c>
      <c r="E67">
        <f t="shared" si="6"/>
        <v>0.39639084009721792</v>
      </c>
      <c r="O67" s="3">
        <f t="shared" si="36"/>
        <v>0.8</v>
      </c>
      <c r="P67" s="7">
        <f t="shared" si="37"/>
        <v>8507.2975425620134</v>
      </c>
      <c r="Q67" s="7">
        <f t="shared" si="35"/>
        <v>10494.978029928572</v>
      </c>
      <c r="R67" s="7">
        <f t="shared" si="35"/>
        <v>11777.352751798999</v>
      </c>
      <c r="S67" s="7">
        <f t="shared" si="35"/>
        <v>12988.055570595949</v>
      </c>
      <c r="T67" s="7">
        <f t="shared" si="35"/>
        <v>14190.618617295133</v>
      </c>
      <c r="U67" s="7">
        <f t="shared" si="35"/>
        <v>15412.155952613703</v>
      </c>
      <c r="V67" s="7">
        <f t="shared" si="35"/>
        <v>16668.761206838448</v>
      </c>
      <c r="W67" s="7">
        <f t="shared" si="35"/>
        <v>17971.994645028684</v>
      </c>
      <c r="X67" s="7">
        <f t="shared" si="35"/>
        <v>19331.269759355193</v>
      </c>
      <c r="Y67" s="7">
        <f t="shared" si="35"/>
        <v>20754.931128863245</v>
      </c>
      <c r="Z67" s="7">
        <f t="shared" si="35"/>
        <v>22250.814354091683</v>
      </c>
      <c r="AA67" s="7">
        <f t="shared" si="35"/>
        <v>23826.570092017231</v>
      </c>
      <c r="AB67" s="7">
        <f t="shared" si="35"/>
        <v>25489.869488238131</v>
      </c>
      <c r="AC67" s="7">
        <f t="shared" si="35"/>
        <v>27248.545568057431</v>
      </c>
      <c r="AD67" s="7">
        <f t="shared" si="35"/>
        <v>29110.698251934256</v>
      </c>
      <c r="AE67" s="7">
        <f t="shared" si="35"/>
        <v>31084.77803252231</v>
      </c>
      <c r="AF67" s="7">
        <f t="shared" si="35"/>
        <v>33179.656977682345</v>
      </c>
      <c r="AG67" s="7">
        <f t="shared" si="35"/>
        <v>35404.692313671047</v>
      </c>
      <c r="AH67" s="7">
        <f t="shared" si="35"/>
        <v>37769.78592759835</v>
      </c>
      <c r="AI67" s="7">
        <f t="shared" si="35"/>
        <v>40285.442008900216</v>
      </c>
      <c r="AJ67" s="7">
        <f t="shared" si="35"/>
        <v>42962.824373527219</v>
      </c>
    </row>
    <row r="68" spans="3:36">
      <c r="C68">
        <v>0.56000000000000005</v>
      </c>
      <c r="D68">
        <f t="shared" si="4"/>
        <v>0.15096921549677728</v>
      </c>
      <c r="E68">
        <f t="shared" si="6"/>
        <v>0.39513402497757688</v>
      </c>
      <c r="O68" s="3">
        <f t="shared" si="36"/>
        <v>0.75</v>
      </c>
      <c r="P68" s="7">
        <f t="shared" si="37"/>
        <v>8063.561556018677</v>
      </c>
      <c r="Q68" s="7">
        <f t="shared" si="35"/>
        <v>9795.5308738186832</v>
      </c>
      <c r="R68" s="7">
        <f t="shared" si="35"/>
        <v>10971.986561204354</v>
      </c>
      <c r="S68" s="7">
        <f t="shared" si="35"/>
        <v>12101.414846300479</v>
      </c>
      <c r="T68" s="7">
        <f t="shared" si="35"/>
        <v>13235.460291618692</v>
      </c>
      <c r="U68" s="7">
        <f t="shared" si="35"/>
        <v>14396.632408313577</v>
      </c>
      <c r="V68" s="7">
        <f t="shared" si="35"/>
        <v>15598.663333326749</v>
      </c>
      <c r="W68" s="7">
        <f t="shared" si="35"/>
        <v>16851.710496350777</v>
      </c>
      <c r="X68" s="7">
        <f t="shared" si="35"/>
        <v>18164.273364709243</v>
      </c>
      <c r="Y68" s="7">
        <f t="shared" si="35"/>
        <v>19544.061633620247</v>
      </c>
      <c r="Z68" s="7">
        <f t="shared" si="35"/>
        <v>20998.448648572503</v>
      </c>
      <c r="AA68" s="7">
        <f t="shared" si="35"/>
        <v>22534.736101318686</v>
      </c>
      <c r="AB68" s="7">
        <f t="shared" si="35"/>
        <v>24160.32402619053</v>
      </c>
      <c r="AC68" s="7">
        <f t="shared" si="35"/>
        <v>25882.829847933015</v>
      </c>
      <c r="AD68" s="7">
        <f t="shared" si="35"/>
        <v>27710.178678901615</v>
      </c>
      <c r="AE68" s="7">
        <f t="shared" si="35"/>
        <v>29650.676944808489</v>
      </c>
      <c r="AF68" s="7">
        <f t="shared" si="35"/>
        <v>31713.076312872799</v>
      </c>
      <c r="AG68" s="7">
        <f t="shared" si="35"/>
        <v>33906.632165354589</v>
      </c>
      <c r="AH68" s="7">
        <f t="shared" si="35"/>
        <v>36241.1593289011</v>
      </c>
      <c r="AI68" s="7">
        <f t="shared" si="35"/>
        <v>38727.086875481684</v>
      </c>
      <c r="AJ68" s="7">
        <f t="shared" si="35"/>
        <v>41375.513271470307</v>
      </c>
    </row>
    <row r="69" spans="3:36">
      <c r="C69">
        <v>0.56999999999999995</v>
      </c>
      <c r="D69">
        <f t="shared" si="4"/>
        <v>0.1763741647808611</v>
      </c>
      <c r="E69">
        <f t="shared" si="6"/>
        <v>0.39362408828994944</v>
      </c>
      <c r="O69" s="3">
        <f t="shared" si="36"/>
        <v>0.25</v>
      </c>
      <c r="P69" s="7">
        <f t="shared" si="37"/>
        <v>11936.438443981322</v>
      </c>
      <c r="Q69" s="7">
        <f t="shared" si="35"/>
        <v>11604.469126181317</v>
      </c>
      <c r="R69" s="7">
        <f t="shared" si="35"/>
        <v>11926.013438795646</v>
      </c>
      <c r="S69" s="7">
        <f t="shared" si="35"/>
        <v>12399.445153699522</v>
      </c>
      <c r="T69" s="7">
        <f t="shared" si="35"/>
        <v>12980.459908381315</v>
      </c>
      <c r="U69" s="7">
        <f t="shared" si="35"/>
        <v>13654.402205686431</v>
      </c>
      <c r="V69" s="7">
        <f t="shared" si="35"/>
        <v>14415.943703653262</v>
      </c>
      <c r="W69" s="7">
        <f t="shared" si="35"/>
        <v>15263.919033217833</v>
      </c>
      <c r="X69" s="7">
        <f t="shared" si="35"/>
        <v>16199.450231929175</v>
      </c>
      <c r="Y69" s="7">
        <f t="shared" si="35"/>
        <v>17225.122614782864</v>
      </c>
      <c r="Z69" s="7">
        <f t="shared" si="35"/>
        <v>18344.578497218827</v>
      </c>
      <c r="AA69" s="7">
        <f t="shared" si="35"/>
        <v>19562.302944678038</v>
      </c>
      <c r="AB69" s="7">
        <f t="shared" si="35"/>
        <v>20883.507753025966</v>
      </c>
      <c r="AC69" s="7">
        <f t="shared" si="35"/>
        <v>22314.070155828635</v>
      </c>
      <c r="AD69" s="7">
        <f t="shared" si="35"/>
        <v>23860.504325123355</v>
      </c>
      <c r="AE69" s="7">
        <f t="shared" si="35"/>
        <v>25529.953869498237</v>
      </c>
      <c r="AF69" s="7">
        <f t="shared" si="35"/>
        <v>27330.198658435402</v>
      </c>
      <c r="AG69" s="7">
        <f t="shared" si="35"/>
        <v>29269.672053945193</v>
      </c>
      <c r="AH69" s="7">
        <f t="shared" si="35"/>
        <v>31357.486185749673</v>
      </c>
      <c r="AI69" s="7">
        <f t="shared" si="35"/>
        <v>33603.46382519466</v>
      </c>
      <c r="AJ69" s="7">
        <f t="shared" si="35"/>
        <v>36018.175978253377</v>
      </c>
    </row>
    <row r="70" spans="3:36">
      <c r="C70">
        <v>0.57999999999999996</v>
      </c>
      <c r="D70">
        <f t="shared" si="4"/>
        <v>0.20189347914185063</v>
      </c>
      <c r="E70">
        <f t="shared" si="6"/>
        <v>0.39186005777986943</v>
      </c>
      <c r="O70" s="3">
        <f t="shared" si="36"/>
        <v>0.2</v>
      </c>
      <c r="P70" s="7">
        <f t="shared" si="37"/>
        <v>11492.702457437987</v>
      </c>
      <c r="Q70" s="7">
        <f t="shared" si="35"/>
        <v>10905.02197007143</v>
      </c>
      <c r="R70" s="7">
        <f t="shared" si="35"/>
        <v>11120.647248201003</v>
      </c>
      <c r="S70" s="7">
        <f t="shared" si="35"/>
        <v>11512.804429404056</v>
      </c>
      <c r="T70" s="7">
        <f t="shared" si="35"/>
        <v>12025.301582704873</v>
      </c>
      <c r="U70" s="7">
        <f t="shared" si="35"/>
        <v>12638.878661386309</v>
      </c>
      <c r="V70" s="7">
        <f t="shared" si="35"/>
        <v>13345.845830141563</v>
      </c>
      <c r="W70" s="7">
        <f t="shared" si="35"/>
        <v>14143.63488453993</v>
      </c>
      <c r="X70" s="7">
        <f t="shared" si="35"/>
        <v>15032.453837283228</v>
      </c>
      <c r="Y70" s="7">
        <f t="shared" si="35"/>
        <v>16014.253119539866</v>
      </c>
      <c r="Z70" s="7">
        <f t="shared" si="35"/>
        <v>17092.212791699651</v>
      </c>
      <c r="AA70" s="7">
        <f t="shared" si="35"/>
        <v>18270.468953979496</v>
      </c>
      <c r="AB70" s="7">
        <f t="shared" si="35"/>
        <v>19553.962290978365</v>
      </c>
      <c r="AC70" s="7">
        <f t="shared" si="35"/>
        <v>20948.354435704226</v>
      </c>
      <c r="AD70" s="7">
        <f t="shared" si="35"/>
        <v>22459.984752090717</v>
      </c>
      <c r="AE70" s="7">
        <f t="shared" si="35"/>
        <v>24095.852781784415</v>
      </c>
      <c r="AF70" s="7">
        <f t="shared" si="35"/>
        <v>25863.617993625856</v>
      </c>
      <c r="AG70" s="7">
        <f t="shared" si="35"/>
        <v>27771.611905628732</v>
      </c>
      <c r="AH70" s="7">
        <f t="shared" si="35"/>
        <v>29828.859587052422</v>
      </c>
      <c r="AI70" s="7">
        <f t="shared" si="35"/>
        <v>32045.10869177612</v>
      </c>
      <c r="AJ70" s="7">
        <f t="shared" si="35"/>
        <v>34430.864876196465</v>
      </c>
    </row>
    <row r="71" spans="3:36">
      <c r="C71">
        <v>0.59</v>
      </c>
      <c r="D71">
        <f t="shared" si="4"/>
        <v>0.22754497664114925</v>
      </c>
      <c r="E71">
        <f t="shared" si="6"/>
        <v>0.38984078805821892</v>
      </c>
      <c r="O71" s="3">
        <f t="shared" si="36"/>
        <v>0.1</v>
      </c>
      <c r="P71" s="7">
        <f t="shared" si="37"/>
        <v>11046.657063446239</v>
      </c>
      <c r="Q71" s="7">
        <f t="shared" si="35"/>
        <v>9785.8831681629999</v>
      </c>
      <c r="R71" s="7">
        <f t="shared" si="35"/>
        <v>9722.7040279895609</v>
      </c>
      <c r="S71" s="7">
        <f t="shared" si="35"/>
        <v>9900.9270546609332</v>
      </c>
      <c r="T71" s="7">
        <f t="shared" si="35"/>
        <v>10233.069372879763</v>
      </c>
      <c r="U71" s="7">
        <f t="shared" si="35"/>
        <v>10687.750652085868</v>
      </c>
      <c r="V71" s="7">
        <f t="shared" si="35"/>
        <v>11251.065037522932</v>
      </c>
      <c r="W71" s="7">
        <f t="shared" si="35"/>
        <v>11916.751724083693</v>
      </c>
      <c r="X71" s="7">
        <f t="shared" si="35"/>
        <v>12682.61279085209</v>
      </c>
      <c r="Y71" s="7">
        <f t="shared" si="35"/>
        <v>13548.92750179808</v>
      </c>
      <c r="Z71" s="7">
        <f t="shared" si="35"/>
        <v>14517.659150646385</v>
      </c>
      <c r="AA71" s="7">
        <f t="shared" si="35"/>
        <v>15592.02527706649</v>
      </c>
      <c r="AB71" s="7">
        <f t="shared" si="35"/>
        <v>16776.252935483873</v>
      </c>
      <c r="AC71" s="7">
        <f t="shared" si="35"/>
        <v>18075.436246292091</v>
      </c>
      <c r="AD71" s="7">
        <f t="shared" si="35"/>
        <v>19495.454436378681</v>
      </c>
      <c r="AE71" s="7">
        <f t="shared" si="35"/>
        <v>21042.92782848937</v>
      </c>
      <c r="AF71" s="7">
        <f t="shared" si="35"/>
        <v>22725.198967967382</v>
      </c>
      <c r="AG71" s="7">
        <f t="shared" si="35"/>
        <v>24550.331294889551</v>
      </c>
      <c r="AH71" s="7">
        <f t="shared" si="35"/>
        <v>26527.12071440159</v>
      </c>
      <c r="AI71" s="7">
        <f t="shared" si="35"/>
        <v>28665.117153112169</v>
      </c>
      <c r="AJ71" s="7">
        <f t="shared" si="35"/>
        <v>30974.65425158733</v>
      </c>
    </row>
    <row r="72" spans="3:36">
      <c r="C72">
        <v>0.6</v>
      </c>
      <c r="D72">
        <f t="shared" si="4"/>
        <v>0.25334710313579967</v>
      </c>
      <c r="E72">
        <f t="shared" si="6"/>
        <v>0.38756495524015516</v>
      </c>
      <c r="O72" s="3">
        <f t="shared" si="36"/>
        <v>0.05</v>
      </c>
      <c r="P72" s="7">
        <f t="shared" si="37"/>
        <v>10489.963018554783</v>
      </c>
      <c r="Q72" s="7">
        <f t="shared" si="35"/>
        <v>8673.336969319027</v>
      </c>
      <c r="R72" s="7">
        <f t="shared" si="35"/>
        <v>8379.9163283041562</v>
      </c>
      <c r="S72" s="7">
        <f t="shared" si="35"/>
        <v>8381.4688376271206</v>
      </c>
      <c r="T72" s="7">
        <f t="shared" si="35"/>
        <v>8564.6710200832749</v>
      </c>
      <c r="U72" s="7">
        <f t="shared" si="35"/>
        <v>8888.1334055169045</v>
      </c>
      <c r="V72" s="7">
        <f t="shared" si="35"/>
        <v>9332.8168430208516</v>
      </c>
      <c r="W72" s="7">
        <f t="shared" si="35"/>
        <v>9889.4111141142876</v>
      </c>
      <c r="X72" s="7">
        <f t="shared" si="35"/>
        <v>10553.73143637274</v>
      </c>
      <c r="Y72" s="7">
        <f t="shared" si="35"/>
        <v>11324.676995049071</v>
      </c>
      <c r="Z72" s="7">
        <f t="shared" si="35"/>
        <v>12203.20625695441</v>
      </c>
      <c r="AA72" s="7">
        <f t="shared" si="35"/>
        <v>13191.77819860367</v>
      </c>
      <c r="AB72" s="7">
        <f t="shared" si="35"/>
        <v>14294.030546307704</v>
      </c>
      <c r="AC72" s="7">
        <f t="shared" si="35"/>
        <v>15514.588758747732</v>
      </c>
      <c r="AD72" s="7">
        <f t="shared" si="35"/>
        <v>16858.952073696586</v>
      </c>
      <c r="AE72" s="7">
        <f t="shared" si="35"/>
        <v>18333.4276483863</v>
      </c>
      <c r="AF72" s="7">
        <f t="shared" si="35"/>
        <v>19945.096307265863</v>
      </c>
      <c r="AG72" s="7">
        <f t="shared" si="35"/>
        <v>21701.800107024785</v>
      </c>
      <c r="AH72" s="7">
        <f t="shared" si="35"/>
        <v>23612.145705128296</v>
      </c>
      <c r="AI72" s="7">
        <f t="shared" si="35"/>
        <v>25685.519741592274</v>
      </c>
      <c r="AJ72" s="7">
        <f t="shared" si="35"/>
        <v>27932.113803340864</v>
      </c>
    </row>
    <row r="73" spans="3:36">
      <c r="C73">
        <v>0.61</v>
      </c>
      <c r="D73">
        <f t="shared" si="4"/>
        <v>0.27931903444745398</v>
      </c>
      <c r="E73">
        <f t="shared" si="6"/>
        <v>0.38503105063706738</v>
      </c>
      <c r="O73" s="3">
        <f t="shared" si="36"/>
        <v>0.01</v>
      </c>
      <c r="P73" s="7">
        <f t="shared" si="37"/>
        <v>10000</v>
      </c>
      <c r="Q73" s="7">
        <f t="shared" si="35"/>
        <v>7140.687752717502</v>
      </c>
      <c r="R73" s="7">
        <f t="shared" si="35"/>
        <v>6415.3723471724315</v>
      </c>
      <c r="S73" s="7">
        <f t="shared" si="35"/>
        <v>6085.5203477045543</v>
      </c>
      <c r="T73" s="7">
        <f t="shared" si="35"/>
        <v>5989.3356054350052</v>
      </c>
      <c r="U73" s="7">
        <f t="shared" si="35"/>
        <v>6066.6531689287949</v>
      </c>
      <c r="V73" s="7">
        <f t="shared" si="35"/>
        <v>6288.8046774089835</v>
      </c>
      <c r="W73" s="7">
        <f t="shared" si="35"/>
        <v>6640.7597200483815</v>
      </c>
      <c r="X73" s="7">
        <f t="shared" si="35"/>
        <v>7114.6064926640711</v>
      </c>
      <c r="Y73" s="7">
        <f t="shared" si="35"/>
        <v>7706.6553823540598</v>
      </c>
      <c r="Z73" s="7">
        <f t="shared" si="35"/>
        <v>8415.9799677505089</v>
      </c>
      <c r="AA73" s="7">
        <f t="shared" si="35"/>
        <v>9243.6162870456392</v>
      </c>
      <c r="AB73" s="7">
        <f t="shared" si="35"/>
        <v>10192.096585017354</v>
      </c>
      <c r="AC73" s="7">
        <f t="shared" si="35"/>
        <v>11265.167188916817</v>
      </c>
      <c r="AD73" s="7">
        <f t="shared" si="35"/>
        <v>12467.614540132967</v>
      </c>
      <c r="AE73" s="7">
        <f t="shared" si="35"/>
        <v>13805.158349476149</v>
      </c>
      <c r="AF73" s="7">
        <f t="shared" si="35"/>
        <v>15284.388496524109</v>
      </c>
      <c r="AG73" s="7">
        <f t="shared" si="35"/>
        <v>16912.731759549584</v>
      </c>
      <c r="AH73" s="7">
        <f t="shared" si="35"/>
        <v>18698.439798842683</v>
      </c>
      <c r="AI73" s="7">
        <f t="shared" si="35"/>
        <v>20650.592955927099</v>
      </c>
      <c r="AJ73" s="7">
        <f t="shared" si="35"/>
        <v>22779.116348719424</v>
      </c>
    </row>
    <row r="74" spans="3:36">
      <c r="C74">
        <v>0.62</v>
      </c>
      <c r="D74">
        <f t="shared" si="4"/>
        <v>0.30548078809939727</v>
      </c>
      <c r="E74">
        <f t="shared" si="6"/>
        <v>0.38223737342076886</v>
      </c>
      <c r="N74" t="s">
        <v>20</v>
      </c>
    </row>
    <row r="75" spans="3:36">
      <c r="C75">
        <v>0.63</v>
      </c>
      <c r="D75">
        <f t="shared" si="4"/>
        <v>0.33185334643681652</v>
      </c>
      <c r="E75">
        <f t="shared" si="6"/>
        <v>0.37918202216321584</v>
      </c>
      <c r="N75" t="s">
        <v>6</v>
      </c>
      <c r="O75" t="s">
        <v>19</v>
      </c>
      <c r="P75">
        <f>P6</f>
        <v>0</v>
      </c>
      <c r="Q75">
        <f t="shared" ref="Q75:AJ75" si="38">Q6</f>
        <v>1</v>
      </c>
      <c r="R75">
        <f t="shared" si="38"/>
        <v>2</v>
      </c>
      <c r="S75">
        <f t="shared" si="38"/>
        <v>3</v>
      </c>
      <c r="T75">
        <f t="shared" si="38"/>
        <v>4</v>
      </c>
      <c r="U75">
        <f t="shared" si="38"/>
        <v>5</v>
      </c>
      <c r="V75">
        <f t="shared" si="38"/>
        <v>6</v>
      </c>
      <c r="W75">
        <f t="shared" si="38"/>
        <v>7</v>
      </c>
      <c r="X75">
        <f t="shared" si="38"/>
        <v>8</v>
      </c>
      <c r="Y75">
        <f t="shared" si="38"/>
        <v>9</v>
      </c>
      <c r="Z75">
        <f t="shared" si="38"/>
        <v>10</v>
      </c>
      <c r="AA75">
        <f t="shared" si="38"/>
        <v>11</v>
      </c>
      <c r="AB75">
        <f t="shared" si="38"/>
        <v>12</v>
      </c>
      <c r="AC75">
        <f t="shared" si="38"/>
        <v>13</v>
      </c>
      <c r="AD75">
        <f t="shared" si="38"/>
        <v>14</v>
      </c>
      <c r="AE75">
        <f t="shared" si="38"/>
        <v>15</v>
      </c>
      <c r="AF75">
        <f t="shared" si="38"/>
        <v>16</v>
      </c>
      <c r="AG75">
        <f t="shared" si="38"/>
        <v>17</v>
      </c>
      <c r="AH75">
        <f t="shared" si="38"/>
        <v>18</v>
      </c>
      <c r="AI75">
        <f t="shared" si="38"/>
        <v>19</v>
      </c>
      <c r="AJ75">
        <f t="shared" si="38"/>
        <v>20</v>
      </c>
    </row>
    <row r="76" spans="3:36">
      <c r="C76">
        <v>0.64</v>
      </c>
      <c r="D76">
        <f t="shared" si="4"/>
        <v>0.35845879325119379</v>
      </c>
      <c r="E76">
        <f t="shared" si="6"/>
        <v>0.37586288513659272</v>
      </c>
      <c r="N76" s="8">
        <v>1</v>
      </c>
      <c r="O76" s="8">
        <f>O64</f>
        <v>0.99</v>
      </c>
      <c r="P76" s="7">
        <f>P64-P65</f>
        <v>489.96301855478669</v>
      </c>
      <c r="Q76" s="7">
        <f t="shared" ref="Q76:AJ85" si="39">Q64-Q65</f>
        <v>1532.6492166015178</v>
      </c>
      <c r="R76" s="7">
        <f t="shared" si="39"/>
        <v>1964.5439811317156</v>
      </c>
      <c r="S76" s="7">
        <f t="shared" si="39"/>
        <v>2295.9484899225499</v>
      </c>
      <c r="T76" s="7">
        <f t="shared" si="39"/>
        <v>2575.3354146482488</v>
      </c>
      <c r="U76" s="7">
        <f t="shared" si="39"/>
        <v>2821.4802365880932</v>
      </c>
      <c r="V76" s="7">
        <f t="shared" si="39"/>
        <v>3044.0121656118426</v>
      </c>
      <c r="W76" s="7">
        <f t="shared" si="39"/>
        <v>3248.6513940658806</v>
      </c>
      <c r="X76" s="7">
        <f t="shared" si="39"/>
        <v>3439.1249437086444</v>
      </c>
      <c r="Y76" s="7">
        <f t="shared" si="39"/>
        <v>3618.0216126949817</v>
      </c>
      <c r="Z76" s="7">
        <f t="shared" si="39"/>
        <v>3787.2262892038707</v>
      </c>
      <c r="AA76" s="7">
        <f t="shared" si="39"/>
        <v>3948.1619115579961</v>
      </c>
      <c r="AB76" s="7">
        <f t="shared" si="39"/>
        <v>4101.9339612903132</v>
      </c>
      <c r="AC76" s="7">
        <f t="shared" si="39"/>
        <v>4249.4215698308763</v>
      </c>
      <c r="AD76" s="7">
        <f t="shared" si="39"/>
        <v>4391.3375335635865</v>
      </c>
      <c r="AE76" s="7">
        <f t="shared" si="39"/>
        <v>4528.2692989101051</v>
      </c>
      <c r="AF76" s="7">
        <f t="shared" si="39"/>
        <v>4660.7078107417183</v>
      </c>
      <c r="AG76" s="7">
        <f t="shared" si="39"/>
        <v>4789.0683474751495</v>
      </c>
      <c r="AH76" s="7">
        <f t="shared" si="39"/>
        <v>4913.7059062855697</v>
      </c>
      <c r="AI76" s="7">
        <f t="shared" si="39"/>
        <v>5034.926785665135</v>
      </c>
      <c r="AJ76" s="7">
        <f t="shared" si="39"/>
        <v>5152.9974546213853</v>
      </c>
    </row>
    <row r="77" spans="3:36">
      <c r="C77">
        <v>0.65</v>
      </c>
      <c r="D77">
        <f t="shared" ref="D77:D111" si="40">NORMINV(C77,0,1)</f>
        <v>0.38532046640756756</v>
      </c>
      <c r="E77">
        <f t="shared" si="6"/>
        <v>0.37227762923722396</v>
      </c>
      <c r="N77" s="8">
        <f>O64</f>
        <v>0.99</v>
      </c>
      <c r="O77" s="8">
        <f>O65</f>
        <v>0.95</v>
      </c>
      <c r="P77" s="7">
        <f t="shared" ref="P77:AE85" si="41">P65-P66</f>
        <v>556.69404489145018</v>
      </c>
      <c r="Q77" s="7">
        <f t="shared" si="41"/>
        <v>1112.5461988439674</v>
      </c>
      <c r="R77" s="7">
        <f t="shared" si="41"/>
        <v>1342.7876996853956</v>
      </c>
      <c r="S77" s="7">
        <f t="shared" si="41"/>
        <v>1519.4582170338035</v>
      </c>
      <c r="T77" s="7">
        <f t="shared" si="41"/>
        <v>1668.3983527964774</v>
      </c>
      <c r="U77" s="7">
        <f t="shared" si="41"/>
        <v>1799.6172465689488</v>
      </c>
      <c r="V77" s="7">
        <f t="shared" si="41"/>
        <v>1918.24819450207</v>
      </c>
      <c r="W77" s="7">
        <f t="shared" si="41"/>
        <v>2027.340609969393</v>
      </c>
      <c r="X77" s="7">
        <f t="shared" si="41"/>
        <v>2128.8813544793375</v>
      </c>
      <c r="Y77" s="7">
        <f t="shared" si="41"/>
        <v>2224.2505067489947</v>
      </c>
      <c r="Z77" s="7">
        <f t="shared" si="41"/>
        <v>2314.4528936919596</v>
      </c>
      <c r="AA77" s="7">
        <f t="shared" si="41"/>
        <v>2400.2470784628058</v>
      </c>
      <c r="AB77" s="7">
        <f t="shared" si="41"/>
        <v>2482.2223891761532</v>
      </c>
      <c r="AC77" s="7">
        <f t="shared" si="41"/>
        <v>2560.8474875443462</v>
      </c>
      <c r="AD77" s="7">
        <f t="shared" si="41"/>
        <v>2636.5023626820803</v>
      </c>
      <c r="AE77" s="7">
        <f t="shared" si="41"/>
        <v>2709.5001801030667</v>
      </c>
      <c r="AF77" s="7">
        <f t="shared" si="39"/>
        <v>2780.1026607015083</v>
      </c>
      <c r="AG77" s="7">
        <f t="shared" si="39"/>
        <v>2848.5311878647626</v>
      </c>
      <c r="AH77" s="7">
        <f t="shared" si="39"/>
        <v>2914.9750092732866</v>
      </c>
      <c r="AI77" s="7">
        <f t="shared" si="39"/>
        <v>2979.5974115198769</v>
      </c>
      <c r="AJ77" s="7">
        <f t="shared" si="39"/>
        <v>3042.5404482464583</v>
      </c>
    </row>
    <row r="78" spans="3:36">
      <c r="C78">
        <v>0.66</v>
      </c>
      <c r="D78">
        <f t="shared" si="40"/>
        <v>0.41246312944140484</v>
      </c>
      <c r="E78">
        <f t="shared" si="6"/>
        <v>0.36842368737118958</v>
      </c>
      <c r="N78" s="8">
        <f t="shared" ref="N78:N85" si="42">O65</f>
        <v>0.95</v>
      </c>
      <c r="O78" s="8">
        <f t="shared" ref="O78:O85" si="43">O66</f>
        <v>0.9</v>
      </c>
      <c r="P78" s="7">
        <f t="shared" si="41"/>
        <v>446.04539399174973</v>
      </c>
      <c r="Q78" s="7">
        <f t="shared" si="39"/>
        <v>1119.1388019084279</v>
      </c>
      <c r="R78" s="7">
        <f t="shared" si="39"/>
        <v>1397.9432202114422</v>
      </c>
      <c r="S78" s="7">
        <f t="shared" si="39"/>
        <v>1611.8773747431223</v>
      </c>
      <c r="T78" s="7">
        <f t="shared" si="39"/>
        <v>1792.2322098251116</v>
      </c>
      <c r="U78" s="7">
        <f t="shared" si="39"/>
        <v>1951.1280093004389</v>
      </c>
      <c r="V78" s="7">
        <f t="shared" si="39"/>
        <v>2094.7807926186324</v>
      </c>
      <c r="W78" s="7">
        <f t="shared" si="39"/>
        <v>2226.8831604562365</v>
      </c>
      <c r="X78" s="7">
        <f t="shared" si="39"/>
        <v>2349.8410464311382</v>
      </c>
      <c r="Y78" s="7">
        <f t="shared" si="39"/>
        <v>2465.3256177417861</v>
      </c>
      <c r="Z78" s="7">
        <f t="shared" si="39"/>
        <v>2574.5536410532659</v>
      </c>
      <c r="AA78" s="7">
        <f t="shared" si="39"/>
        <v>2678.4436769130079</v>
      </c>
      <c r="AB78" s="7">
        <f t="shared" si="39"/>
        <v>2777.709355494495</v>
      </c>
      <c r="AC78" s="7">
        <f t="shared" si="39"/>
        <v>2872.9181894121321</v>
      </c>
      <c r="AD78" s="7">
        <f t="shared" si="39"/>
        <v>2964.5303157120325</v>
      </c>
      <c r="AE78" s="7">
        <f t="shared" si="39"/>
        <v>3052.924953295038</v>
      </c>
      <c r="AF78" s="7">
        <f t="shared" si="39"/>
        <v>3138.4190256584698</v>
      </c>
      <c r="AG78" s="7">
        <f t="shared" si="39"/>
        <v>3221.2806107391807</v>
      </c>
      <c r="AH78" s="7">
        <f t="shared" si="39"/>
        <v>3301.7388726508289</v>
      </c>
      <c r="AI78" s="7">
        <f t="shared" si="39"/>
        <v>3379.9915386639477</v>
      </c>
      <c r="AJ78" s="7">
        <f t="shared" si="39"/>
        <v>3456.2106246091353</v>
      </c>
    </row>
    <row r="79" spans="3:36">
      <c r="C79">
        <v>0.67</v>
      </c>
      <c r="D79">
        <f t="shared" si="40"/>
        <v>0.43991316567323391</v>
      </c>
      <c r="E79">
        <f t="shared" ref="E79:E111" si="44">(C79-C78)/(D79-D78)</f>
        <v>0.36429824410959194</v>
      </c>
      <c r="N79" s="8">
        <f t="shared" si="42"/>
        <v>0.9</v>
      </c>
      <c r="O79" s="8">
        <f t="shared" si="43"/>
        <v>0.8</v>
      </c>
      <c r="P79" s="7">
        <f t="shared" si="41"/>
        <v>443.73598654333637</v>
      </c>
      <c r="Q79" s="7">
        <f t="shared" si="39"/>
        <v>699.44715610988897</v>
      </c>
      <c r="R79" s="7">
        <f t="shared" si="39"/>
        <v>805.36619059464465</v>
      </c>
      <c r="S79" s="7">
        <f t="shared" si="39"/>
        <v>886.64072429547014</v>
      </c>
      <c r="T79" s="7">
        <f t="shared" si="39"/>
        <v>955.15832567644065</v>
      </c>
      <c r="U79" s="7">
        <f t="shared" si="39"/>
        <v>1015.5235443001256</v>
      </c>
      <c r="V79" s="7">
        <f t="shared" si="39"/>
        <v>1070.0978735116987</v>
      </c>
      <c r="W79" s="7">
        <f t="shared" si="39"/>
        <v>1120.2841486779071</v>
      </c>
      <c r="X79" s="7">
        <f t="shared" si="39"/>
        <v>1166.9963946459502</v>
      </c>
      <c r="Y79" s="7">
        <f t="shared" si="39"/>
        <v>1210.8694952429978</v>
      </c>
      <c r="Z79" s="7">
        <f t="shared" si="39"/>
        <v>1252.3657055191798</v>
      </c>
      <c r="AA79" s="7">
        <f t="shared" si="39"/>
        <v>1291.8339906985457</v>
      </c>
      <c r="AB79" s="7">
        <f t="shared" si="39"/>
        <v>1329.5454620476012</v>
      </c>
      <c r="AC79" s="7">
        <f t="shared" si="39"/>
        <v>1365.7157201244154</v>
      </c>
      <c r="AD79" s="7">
        <f t="shared" si="39"/>
        <v>1400.5195730326413</v>
      </c>
      <c r="AE79" s="7">
        <f t="shared" si="39"/>
        <v>1434.1010877138215</v>
      </c>
      <c r="AF79" s="7">
        <f t="shared" si="39"/>
        <v>1466.5806648095459</v>
      </c>
      <c r="AG79" s="7">
        <f t="shared" si="39"/>
        <v>1498.0601483164573</v>
      </c>
      <c r="AH79" s="7">
        <f t="shared" si="39"/>
        <v>1528.6265986972503</v>
      </c>
      <c r="AI79" s="7">
        <f t="shared" si="39"/>
        <v>1558.3551334185322</v>
      </c>
      <c r="AJ79" s="7">
        <f t="shared" si="39"/>
        <v>1587.3111020569122</v>
      </c>
    </row>
    <row r="80" spans="3:36">
      <c r="C80">
        <v>0.68</v>
      </c>
      <c r="D80">
        <f t="shared" si="40"/>
        <v>0.46769879911450818</v>
      </c>
      <c r="E80">
        <f t="shared" si="44"/>
        <v>0.35989821938503919</v>
      </c>
      <c r="N80" s="8">
        <f t="shared" si="42"/>
        <v>0.8</v>
      </c>
      <c r="O80" s="8">
        <f t="shared" si="43"/>
        <v>0.75</v>
      </c>
      <c r="P80" s="7">
        <f t="shared" si="41"/>
        <v>-3872.876887962645</v>
      </c>
      <c r="Q80" s="7">
        <f t="shared" si="39"/>
        <v>-1808.9382523626336</v>
      </c>
      <c r="R80" s="7">
        <f t="shared" si="39"/>
        <v>-954.02687759129185</v>
      </c>
      <c r="S80" s="7">
        <f t="shared" si="39"/>
        <v>-298.03030739904352</v>
      </c>
      <c r="T80" s="7">
        <f t="shared" si="39"/>
        <v>255.00038323737681</v>
      </c>
      <c r="U80" s="7">
        <f t="shared" si="39"/>
        <v>742.23020262714635</v>
      </c>
      <c r="V80" s="7">
        <f t="shared" si="39"/>
        <v>1182.7196296734874</v>
      </c>
      <c r="W80" s="7">
        <f t="shared" si="39"/>
        <v>1587.791463132944</v>
      </c>
      <c r="X80" s="7">
        <f t="shared" si="39"/>
        <v>1964.8231327800677</v>
      </c>
      <c r="Y80" s="7">
        <f t="shared" si="39"/>
        <v>2318.9390188373836</v>
      </c>
      <c r="Z80" s="7">
        <f t="shared" si="39"/>
        <v>2653.8701513536762</v>
      </c>
      <c r="AA80" s="7">
        <f t="shared" si="39"/>
        <v>2972.4331566406472</v>
      </c>
      <c r="AB80" s="7">
        <f t="shared" si="39"/>
        <v>3276.8162731645643</v>
      </c>
      <c r="AC80" s="7">
        <f t="shared" si="39"/>
        <v>3568.7596921043805</v>
      </c>
      <c r="AD80" s="7">
        <f t="shared" si="39"/>
        <v>3849.6743537782604</v>
      </c>
      <c r="AE80" s="7">
        <f t="shared" si="39"/>
        <v>4120.7230753102522</v>
      </c>
      <c r="AF80" s="7">
        <f t="shared" si="39"/>
        <v>4382.8776544373977</v>
      </c>
      <c r="AG80" s="7">
        <f t="shared" si="39"/>
        <v>4636.9601114093966</v>
      </c>
      <c r="AH80" s="7">
        <f t="shared" si="39"/>
        <v>4883.6731431514272</v>
      </c>
      <c r="AI80" s="7">
        <f t="shared" si="39"/>
        <v>5123.6230502870239</v>
      </c>
      <c r="AJ80" s="7">
        <f t="shared" si="39"/>
        <v>5357.3372932169295</v>
      </c>
    </row>
    <row r="81" spans="3:36">
      <c r="C81">
        <v>0.69</v>
      </c>
      <c r="D81">
        <f t="shared" si="40"/>
        <v>0.49585034734745326</v>
      </c>
      <c r="E81">
        <f t="shared" si="44"/>
        <v>0.35522024995758988</v>
      </c>
      <c r="N81" s="8">
        <f t="shared" si="42"/>
        <v>0.75</v>
      </c>
      <c r="O81" s="8">
        <f t="shared" si="43"/>
        <v>0.25</v>
      </c>
      <c r="P81" s="7">
        <f t="shared" si="41"/>
        <v>443.73598654333546</v>
      </c>
      <c r="Q81" s="7">
        <f t="shared" si="39"/>
        <v>699.44715610988715</v>
      </c>
      <c r="R81" s="7">
        <f t="shared" si="39"/>
        <v>805.36619059464283</v>
      </c>
      <c r="S81" s="7">
        <f t="shared" si="39"/>
        <v>886.6407242954665</v>
      </c>
      <c r="T81" s="7">
        <f t="shared" si="39"/>
        <v>955.15832567644247</v>
      </c>
      <c r="U81" s="7">
        <f t="shared" si="39"/>
        <v>1015.523544300122</v>
      </c>
      <c r="V81" s="7">
        <f t="shared" si="39"/>
        <v>1070.0978735116987</v>
      </c>
      <c r="W81" s="7">
        <f t="shared" si="39"/>
        <v>1120.2841486779034</v>
      </c>
      <c r="X81" s="7">
        <f t="shared" si="39"/>
        <v>1166.9963946459466</v>
      </c>
      <c r="Y81" s="7">
        <f t="shared" si="39"/>
        <v>1210.8694952429978</v>
      </c>
      <c r="Z81" s="7">
        <f t="shared" si="39"/>
        <v>1252.3657055191761</v>
      </c>
      <c r="AA81" s="7">
        <f t="shared" si="39"/>
        <v>1291.833990698542</v>
      </c>
      <c r="AB81" s="7">
        <f t="shared" si="39"/>
        <v>1329.5454620476012</v>
      </c>
      <c r="AC81" s="7">
        <f t="shared" si="39"/>
        <v>1365.7157201244081</v>
      </c>
      <c r="AD81" s="7">
        <f t="shared" si="39"/>
        <v>1400.5195730326377</v>
      </c>
      <c r="AE81" s="7">
        <f t="shared" si="39"/>
        <v>1434.1010877138215</v>
      </c>
      <c r="AF81" s="7">
        <f t="shared" si="39"/>
        <v>1466.5806648095459</v>
      </c>
      <c r="AG81" s="7">
        <f t="shared" si="39"/>
        <v>1498.060148316461</v>
      </c>
      <c r="AH81" s="7">
        <f t="shared" si="39"/>
        <v>1528.6265986972503</v>
      </c>
      <c r="AI81" s="7">
        <f t="shared" si="39"/>
        <v>1558.3551334185395</v>
      </c>
      <c r="AJ81" s="7">
        <f t="shared" si="39"/>
        <v>1587.3111020569122</v>
      </c>
    </row>
    <row r="82" spans="3:36">
      <c r="C82">
        <v>0.7</v>
      </c>
      <c r="D82">
        <f t="shared" si="40"/>
        <v>0.52440051270804044</v>
      </c>
      <c r="E82">
        <f t="shared" si="44"/>
        <v>0.35026066832540198</v>
      </c>
      <c r="N82" s="8">
        <f t="shared" si="42"/>
        <v>0.25</v>
      </c>
      <c r="O82" s="8">
        <f t="shared" si="43"/>
        <v>0.2</v>
      </c>
      <c r="P82" s="7">
        <f t="shared" si="41"/>
        <v>446.04539399174791</v>
      </c>
      <c r="Q82" s="7">
        <f t="shared" si="39"/>
        <v>1119.1388019084297</v>
      </c>
      <c r="R82" s="7">
        <f t="shared" si="39"/>
        <v>1397.9432202114422</v>
      </c>
      <c r="S82" s="7">
        <f t="shared" si="39"/>
        <v>1611.8773747431223</v>
      </c>
      <c r="T82" s="7">
        <f t="shared" si="39"/>
        <v>1792.2322098251097</v>
      </c>
      <c r="U82" s="7">
        <f t="shared" si="39"/>
        <v>1951.1280093004407</v>
      </c>
      <c r="V82" s="7">
        <f t="shared" si="39"/>
        <v>2094.7807926186306</v>
      </c>
      <c r="W82" s="7">
        <f t="shared" si="39"/>
        <v>2226.8831604562365</v>
      </c>
      <c r="X82" s="7">
        <f t="shared" si="39"/>
        <v>2349.8410464311382</v>
      </c>
      <c r="Y82" s="7">
        <f t="shared" si="39"/>
        <v>2465.3256177417861</v>
      </c>
      <c r="Z82" s="7">
        <f t="shared" si="39"/>
        <v>2574.5536410532659</v>
      </c>
      <c r="AA82" s="7">
        <f t="shared" si="39"/>
        <v>2678.4436769130061</v>
      </c>
      <c r="AB82" s="7">
        <f t="shared" si="39"/>
        <v>2777.7093554944913</v>
      </c>
      <c r="AC82" s="7">
        <f t="shared" si="39"/>
        <v>2872.9181894121357</v>
      </c>
      <c r="AD82" s="7">
        <f t="shared" si="39"/>
        <v>2964.5303157120361</v>
      </c>
      <c r="AE82" s="7">
        <f t="shared" si="39"/>
        <v>3052.9249532950453</v>
      </c>
      <c r="AF82" s="7">
        <f t="shared" si="39"/>
        <v>3138.4190256584734</v>
      </c>
      <c r="AG82" s="7">
        <f t="shared" si="39"/>
        <v>3221.2806107391807</v>
      </c>
      <c r="AH82" s="7">
        <f t="shared" si="39"/>
        <v>3301.7388726508325</v>
      </c>
      <c r="AI82" s="7">
        <f t="shared" si="39"/>
        <v>3379.9915386639514</v>
      </c>
      <c r="AJ82" s="7">
        <f t="shared" si="39"/>
        <v>3456.2106246091353</v>
      </c>
    </row>
    <row r="83" spans="3:36">
      <c r="C83">
        <v>0.71</v>
      </c>
      <c r="D83">
        <f t="shared" si="40"/>
        <v>0.55338471955567248</v>
      </c>
      <c r="E83">
        <f t="shared" si="44"/>
        <v>0.34501547869049226</v>
      </c>
      <c r="N83" s="8">
        <f t="shared" si="42"/>
        <v>0.2</v>
      </c>
      <c r="O83" s="8">
        <f t="shared" si="43"/>
        <v>0.1</v>
      </c>
      <c r="P83" s="7">
        <f t="shared" si="41"/>
        <v>556.69404489145563</v>
      </c>
      <c r="Q83" s="7">
        <f t="shared" si="39"/>
        <v>1112.5461988439729</v>
      </c>
      <c r="R83" s="7">
        <f t="shared" si="39"/>
        <v>1342.7876996854047</v>
      </c>
      <c r="S83" s="7">
        <f t="shared" si="39"/>
        <v>1519.4582170338126</v>
      </c>
      <c r="T83" s="7">
        <f t="shared" si="39"/>
        <v>1668.3983527964883</v>
      </c>
      <c r="U83" s="7">
        <f t="shared" si="39"/>
        <v>1799.6172465689633</v>
      </c>
      <c r="V83" s="7">
        <f t="shared" si="39"/>
        <v>1918.2481945020809</v>
      </c>
      <c r="W83" s="7">
        <f t="shared" si="39"/>
        <v>2027.3406099694057</v>
      </c>
      <c r="X83" s="7">
        <f t="shared" si="39"/>
        <v>2128.8813544793502</v>
      </c>
      <c r="Y83" s="7">
        <f t="shared" si="39"/>
        <v>2224.2505067490092</v>
      </c>
      <c r="Z83" s="7">
        <f t="shared" si="39"/>
        <v>2314.4528936919742</v>
      </c>
      <c r="AA83" s="7">
        <f t="shared" si="39"/>
        <v>2400.2470784628204</v>
      </c>
      <c r="AB83" s="7">
        <f t="shared" si="39"/>
        <v>2482.2223891761696</v>
      </c>
      <c r="AC83" s="7">
        <f t="shared" si="39"/>
        <v>2560.847487544359</v>
      </c>
      <c r="AD83" s="7">
        <f t="shared" si="39"/>
        <v>2636.5023626820948</v>
      </c>
      <c r="AE83" s="7">
        <f t="shared" si="39"/>
        <v>2709.5001801030703</v>
      </c>
      <c r="AF83" s="7">
        <f t="shared" si="39"/>
        <v>2780.1026607015192</v>
      </c>
      <c r="AG83" s="7">
        <f t="shared" si="39"/>
        <v>2848.5311878647663</v>
      </c>
      <c r="AH83" s="7">
        <f t="shared" si="39"/>
        <v>2914.9750092732938</v>
      </c>
      <c r="AI83" s="7">
        <f t="shared" si="39"/>
        <v>2979.5974115198951</v>
      </c>
      <c r="AJ83" s="7">
        <f t="shared" si="39"/>
        <v>3042.5404482464655</v>
      </c>
    </row>
    <row r="84" spans="3:36">
      <c r="C84">
        <v>0.72</v>
      </c>
      <c r="D84">
        <f t="shared" si="40"/>
        <v>0.58284150727121609</v>
      </c>
      <c r="E84">
        <f t="shared" si="44"/>
        <v>0.33948032951071783</v>
      </c>
      <c r="N84" s="8">
        <f t="shared" si="42"/>
        <v>0.1</v>
      </c>
      <c r="O84" s="8">
        <f t="shared" si="43"/>
        <v>0.05</v>
      </c>
      <c r="P84" s="7">
        <f t="shared" si="41"/>
        <v>489.96301855478305</v>
      </c>
      <c r="Q84" s="7">
        <f t="shared" si="39"/>
        <v>1532.649216601525</v>
      </c>
      <c r="R84" s="7">
        <f t="shared" si="39"/>
        <v>1964.5439811317246</v>
      </c>
      <c r="S84" s="7">
        <f t="shared" si="39"/>
        <v>2295.9484899225663</v>
      </c>
      <c r="T84" s="7">
        <f t="shared" si="39"/>
        <v>2575.3354146482698</v>
      </c>
      <c r="U84" s="7">
        <f t="shared" si="39"/>
        <v>2821.4802365881096</v>
      </c>
      <c r="V84" s="7">
        <f t="shared" si="39"/>
        <v>3044.0121656118681</v>
      </c>
      <c r="W84" s="7">
        <f t="shared" si="39"/>
        <v>3248.6513940659061</v>
      </c>
      <c r="X84" s="7">
        <f t="shared" si="39"/>
        <v>3439.124943708669</v>
      </c>
      <c r="Y84" s="7">
        <f t="shared" si="39"/>
        <v>3618.0216126950108</v>
      </c>
      <c r="Z84" s="7">
        <f t="shared" si="39"/>
        <v>3787.2262892039016</v>
      </c>
      <c r="AA84" s="7">
        <f t="shared" si="39"/>
        <v>3948.1619115580306</v>
      </c>
      <c r="AB84" s="7">
        <f t="shared" si="39"/>
        <v>4101.9339612903495</v>
      </c>
      <c r="AC84" s="7">
        <f t="shared" si="39"/>
        <v>4249.4215698309144</v>
      </c>
      <c r="AD84" s="7">
        <f t="shared" si="39"/>
        <v>4391.3375335636192</v>
      </c>
      <c r="AE84" s="7">
        <f t="shared" si="39"/>
        <v>4528.2692989101506</v>
      </c>
      <c r="AF84" s="7">
        <f t="shared" si="39"/>
        <v>4660.7078107417547</v>
      </c>
      <c r="AG84" s="7">
        <f t="shared" si="39"/>
        <v>4789.0683474752004</v>
      </c>
      <c r="AH84" s="7">
        <f t="shared" si="39"/>
        <v>4913.7059062856133</v>
      </c>
      <c r="AI84" s="7">
        <f t="shared" si="39"/>
        <v>5034.926785665175</v>
      </c>
      <c r="AJ84" s="7">
        <f t="shared" si="39"/>
        <v>5152.9974546214398</v>
      </c>
    </row>
    <row r="85" spans="3:36">
      <c r="C85">
        <v>0.73</v>
      </c>
      <c r="D85">
        <f t="shared" si="40"/>
        <v>0.61281299101662712</v>
      </c>
      <c r="E85">
        <f t="shared" si="44"/>
        <v>0.33365048206968134</v>
      </c>
      <c r="N85" s="8">
        <f t="shared" si="42"/>
        <v>0.05</v>
      </c>
      <c r="O85" s="8">
        <f t="shared" si="43"/>
        <v>0.01</v>
      </c>
      <c r="P85" s="7">
        <f t="shared" si="41"/>
        <v>10000</v>
      </c>
      <c r="Q85" s="7">
        <f t="shared" si="39"/>
        <v>7140.687752717502</v>
      </c>
      <c r="R85" s="7">
        <f t="shared" si="39"/>
        <v>6415.3723471724315</v>
      </c>
      <c r="S85" s="7">
        <f t="shared" si="39"/>
        <v>6085.5203477045543</v>
      </c>
      <c r="T85" s="7">
        <f t="shared" si="39"/>
        <v>5989.3356054350052</v>
      </c>
      <c r="U85" s="7">
        <f t="shared" si="39"/>
        <v>6066.6531689287949</v>
      </c>
      <c r="V85" s="7">
        <f t="shared" si="39"/>
        <v>6288.8046774089835</v>
      </c>
      <c r="W85" s="7">
        <f t="shared" si="39"/>
        <v>6640.7597200483815</v>
      </c>
      <c r="X85" s="7">
        <f t="shared" si="39"/>
        <v>7114.6064926640711</v>
      </c>
      <c r="Y85" s="7">
        <f t="shared" si="39"/>
        <v>7706.6553823540598</v>
      </c>
      <c r="Z85" s="7">
        <f t="shared" si="39"/>
        <v>8415.9799677505089</v>
      </c>
      <c r="AA85" s="7">
        <f t="shared" si="39"/>
        <v>9243.6162870456392</v>
      </c>
      <c r="AB85" s="7">
        <f t="shared" si="39"/>
        <v>10192.096585017354</v>
      </c>
      <c r="AC85" s="7">
        <f t="shared" si="39"/>
        <v>11265.167188916817</v>
      </c>
      <c r="AD85" s="7">
        <f t="shared" si="39"/>
        <v>12467.614540132967</v>
      </c>
      <c r="AE85" s="7">
        <f t="shared" si="39"/>
        <v>13805.158349476149</v>
      </c>
      <c r="AF85" s="7">
        <f t="shared" si="39"/>
        <v>15284.388496524109</v>
      </c>
      <c r="AG85" s="7">
        <f t="shared" si="39"/>
        <v>16912.731759549584</v>
      </c>
      <c r="AH85" s="7">
        <f t="shared" si="39"/>
        <v>18698.439798842683</v>
      </c>
      <c r="AI85" s="7">
        <f t="shared" si="39"/>
        <v>20650.592955927099</v>
      </c>
      <c r="AJ85" s="7">
        <f t="shared" si="39"/>
        <v>22779.116348719424</v>
      </c>
    </row>
    <row r="86" spans="3:36">
      <c r="C86">
        <v>0.74</v>
      </c>
      <c r="D86">
        <f t="shared" si="40"/>
        <v>0.64334540539291685</v>
      </c>
      <c r="E86">
        <f t="shared" si="44"/>
        <v>0.32752077437300914</v>
      </c>
      <c r="N86" s="3"/>
      <c r="O86" s="3"/>
    </row>
    <row r="87" spans="3:36">
      <c r="C87">
        <v>0.75</v>
      </c>
      <c r="D87">
        <f t="shared" si="40"/>
        <v>0.67448975019608159</v>
      </c>
      <c r="E87">
        <f t="shared" si="44"/>
        <v>0.32108557952337641</v>
      </c>
      <c r="N87" t="s">
        <v>20</v>
      </c>
    </row>
    <row r="88" spans="3:36">
      <c r="C88">
        <v>0.76</v>
      </c>
      <c r="D88">
        <f t="shared" si="40"/>
        <v>0.70630256284008719</v>
      </c>
      <c r="E88">
        <f t="shared" si="44"/>
        <v>0.3143387575283848</v>
      </c>
      <c r="N88" t="s">
        <v>6</v>
      </c>
      <c r="O88" t="s">
        <v>19</v>
      </c>
      <c r="P88">
        <f>P6</f>
        <v>0</v>
      </c>
      <c r="Q88">
        <f t="shared" ref="Q88:AJ88" si="45">Q6</f>
        <v>1</v>
      </c>
      <c r="R88">
        <f t="shared" si="45"/>
        <v>2</v>
      </c>
      <c r="S88">
        <f t="shared" si="45"/>
        <v>3</v>
      </c>
      <c r="T88">
        <f t="shared" si="45"/>
        <v>4</v>
      </c>
      <c r="U88">
        <f t="shared" si="45"/>
        <v>5</v>
      </c>
      <c r="V88">
        <f t="shared" si="45"/>
        <v>6</v>
      </c>
      <c r="W88">
        <f t="shared" si="45"/>
        <v>7</v>
      </c>
      <c r="X88">
        <f t="shared" si="45"/>
        <v>8</v>
      </c>
      <c r="Y88">
        <f t="shared" si="45"/>
        <v>9</v>
      </c>
      <c r="Z88">
        <f t="shared" si="45"/>
        <v>10</v>
      </c>
      <c r="AA88">
        <f t="shared" si="45"/>
        <v>11</v>
      </c>
      <c r="AB88">
        <f t="shared" si="45"/>
        <v>12</v>
      </c>
      <c r="AC88">
        <f t="shared" si="45"/>
        <v>13</v>
      </c>
      <c r="AD88">
        <f t="shared" si="45"/>
        <v>14</v>
      </c>
      <c r="AE88">
        <f t="shared" si="45"/>
        <v>15</v>
      </c>
      <c r="AF88">
        <f t="shared" si="45"/>
        <v>16</v>
      </c>
      <c r="AG88">
        <f t="shared" si="45"/>
        <v>17</v>
      </c>
      <c r="AH88">
        <f t="shared" si="45"/>
        <v>18</v>
      </c>
      <c r="AI88">
        <f t="shared" si="45"/>
        <v>19</v>
      </c>
      <c r="AJ88">
        <f t="shared" si="45"/>
        <v>20</v>
      </c>
    </row>
    <row r="89" spans="3:36">
      <c r="C89">
        <v>0.77</v>
      </c>
      <c r="D89">
        <f t="shared" si="40"/>
        <v>0.73884684918521382</v>
      </c>
      <c r="E89">
        <f t="shared" si="44"/>
        <v>0.30727359924109898</v>
      </c>
      <c r="N89" s="8">
        <v>1</v>
      </c>
      <c r="O89" s="8">
        <f>O64</f>
        <v>0.99</v>
      </c>
      <c r="P89" s="7">
        <f t="shared" ref="P89:P97" si="46">IF(P90&lt;0,P76+P90,P76)</f>
        <v>-1936.4384439813221</v>
      </c>
      <c r="Q89" s="7">
        <f t="shared" ref="Q89:AJ89" si="47">IF(Q90&lt;0,Q76+Q90,Q76)</f>
        <v>1532.6492166015178</v>
      </c>
      <c r="R89" s="7">
        <f t="shared" si="47"/>
        <v>1964.5439811317156</v>
      </c>
      <c r="S89" s="7">
        <f t="shared" si="47"/>
        <v>2295.9484899225499</v>
      </c>
      <c r="T89" s="7">
        <f t="shared" si="47"/>
        <v>2575.3354146482488</v>
      </c>
      <c r="U89" s="7">
        <f t="shared" si="47"/>
        <v>2821.4802365880932</v>
      </c>
      <c r="V89" s="7">
        <f t="shared" si="47"/>
        <v>3044.0121656118426</v>
      </c>
      <c r="W89" s="7">
        <f t="shared" si="47"/>
        <v>3248.6513940658806</v>
      </c>
      <c r="X89" s="7">
        <f t="shared" si="47"/>
        <v>3439.1249437086444</v>
      </c>
      <c r="Y89" s="7">
        <f t="shared" si="47"/>
        <v>3618.0216126949817</v>
      </c>
      <c r="Z89" s="7">
        <f t="shared" si="47"/>
        <v>3787.2262892038707</v>
      </c>
      <c r="AA89" s="7">
        <f t="shared" si="47"/>
        <v>3948.1619115579961</v>
      </c>
      <c r="AB89" s="7">
        <f t="shared" si="47"/>
        <v>4101.9339612903132</v>
      </c>
      <c r="AC89" s="7">
        <f t="shared" si="47"/>
        <v>4249.4215698308763</v>
      </c>
      <c r="AD89" s="7">
        <f t="shared" si="47"/>
        <v>4391.3375335635865</v>
      </c>
      <c r="AE89" s="7">
        <f t="shared" si="47"/>
        <v>4528.2692989101051</v>
      </c>
      <c r="AF89" s="7">
        <f t="shared" si="47"/>
        <v>4660.7078107417183</v>
      </c>
      <c r="AG89" s="7">
        <f t="shared" si="47"/>
        <v>4789.0683474751495</v>
      </c>
      <c r="AH89" s="7">
        <f t="shared" si="47"/>
        <v>4913.7059062855697</v>
      </c>
      <c r="AI89" s="7">
        <f t="shared" si="47"/>
        <v>5034.926785665135</v>
      </c>
      <c r="AJ89" s="7">
        <f t="shared" si="47"/>
        <v>5152.9974546213853</v>
      </c>
    </row>
    <row r="90" spans="3:36">
      <c r="C90">
        <v>0.78</v>
      </c>
      <c r="D90">
        <f t="shared" si="40"/>
        <v>0.77219321418868492</v>
      </c>
      <c r="E90">
        <f t="shared" si="44"/>
        <v>0.29988276080343645</v>
      </c>
      <c r="N90" s="8">
        <f>O64</f>
        <v>0.99</v>
      </c>
      <c r="O90" s="8">
        <f t="shared" ref="O90:O98" si="48">O65</f>
        <v>0.95</v>
      </c>
      <c r="P90" s="7">
        <f t="shared" si="46"/>
        <v>-2426.4014625361087</v>
      </c>
      <c r="Q90" s="7">
        <f t="shared" ref="Q90:AJ90" si="49">IF(Q91&lt;0,Q77+Q91,Q77)</f>
        <v>1112.5461988439674</v>
      </c>
      <c r="R90" s="7">
        <f t="shared" si="49"/>
        <v>1342.7876996853956</v>
      </c>
      <c r="S90" s="7">
        <f t="shared" si="49"/>
        <v>1519.4582170338035</v>
      </c>
      <c r="T90" s="7">
        <f t="shared" si="49"/>
        <v>1668.3983527964774</v>
      </c>
      <c r="U90" s="7">
        <f t="shared" si="49"/>
        <v>1799.6172465689488</v>
      </c>
      <c r="V90" s="7">
        <f t="shared" si="49"/>
        <v>1918.24819450207</v>
      </c>
      <c r="W90" s="7">
        <f t="shared" si="49"/>
        <v>2027.340609969393</v>
      </c>
      <c r="X90" s="7">
        <f t="shared" si="49"/>
        <v>2128.8813544793375</v>
      </c>
      <c r="Y90" s="7">
        <f t="shared" si="49"/>
        <v>2224.2505067489947</v>
      </c>
      <c r="Z90" s="7">
        <f t="shared" si="49"/>
        <v>2314.4528936919596</v>
      </c>
      <c r="AA90" s="7">
        <f t="shared" si="49"/>
        <v>2400.2470784628058</v>
      </c>
      <c r="AB90" s="7">
        <f t="shared" si="49"/>
        <v>2482.2223891761532</v>
      </c>
      <c r="AC90" s="7">
        <f t="shared" si="49"/>
        <v>2560.8474875443462</v>
      </c>
      <c r="AD90" s="7">
        <f t="shared" si="49"/>
        <v>2636.5023626820803</v>
      </c>
      <c r="AE90" s="7">
        <f t="shared" si="49"/>
        <v>2709.5001801030667</v>
      </c>
      <c r="AF90" s="7">
        <f t="shared" si="49"/>
        <v>2780.1026607015083</v>
      </c>
      <c r="AG90" s="7">
        <f t="shared" si="49"/>
        <v>2848.5311878647626</v>
      </c>
      <c r="AH90" s="7">
        <f t="shared" si="49"/>
        <v>2914.9750092732866</v>
      </c>
      <c r="AI90" s="7">
        <f t="shared" si="49"/>
        <v>2979.5974115198769</v>
      </c>
      <c r="AJ90" s="7">
        <f t="shared" si="49"/>
        <v>3042.5404482464583</v>
      </c>
    </row>
    <row r="91" spans="3:36">
      <c r="C91">
        <v>0.79</v>
      </c>
      <c r="D91">
        <f t="shared" si="40"/>
        <v>0.80642124701823992</v>
      </c>
      <c r="E91">
        <f t="shared" si="44"/>
        <v>0.2921581865308156</v>
      </c>
      <c r="N91" s="8">
        <f t="shared" ref="N91:N98" si="50">O65</f>
        <v>0.95</v>
      </c>
      <c r="O91" s="8">
        <f t="shared" si="48"/>
        <v>0.9</v>
      </c>
      <c r="P91" s="7">
        <f t="shared" si="46"/>
        <v>-2983.0955074275589</v>
      </c>
      <c r="Q91" s="7">
        <f t="shared" ref="Q91:AJ91" si="51">IF(Q92&lt;0,Q78+Q92,Q78)</f>
        <v>9.6477056556832395</v>
      </c>
      <c r="R91" s="7">
        <f t="shared" si="51"/>
        <v>1249.282533214795</v>
      </c>
      <c r="S91" s="7">
        <f t="shared" si="51"/>
        <v>1611.8773747431223</v>
      </c>
      <c r="T91" s="7">
        <f t="shared" si="51"/>
        <v>1792.2322098251116</v>
      </c>
      <c r="U91" s="7">
        <f t="shared" si="51"/>
        <v>1951.1280093004389</v>
      </c>
      <c r="V91" s="7">
        <f t="shared" si="51"/>
        <v>2094.7807926186324</v>
      </c>
      <c r="W91" s="7">
        <f t="shared" si="51"/>
        <v>2226.8831604562365</v>
      </c>
      <c r="X91" s="7">
        <f t="shared" si="51"/>
        <v>2349.8410464311382</v>
      </c>
      <c r="Y91" s="7">
        <f t="shared" si="51"/>
        <v>2465.3256177417861</v>
      </c>
      <c r="Z91" s="7">
        <f t="shared" si="51"/>
        <v>2574.5536410532659</v>
      </c>
      <c r="AA91" s="7">
        <f t="shared" si="51"/>
        <v>2678.4436769130079</v>
      </c>
      <c r="AB91" s="7">
        <f t="shared" si="51"/>
        <v>2777.709355494495</v>
      </c>
      <c r="AC91" s="7">
        <f t="shared" si="51"/>
        <v>2872.9181894121321</v>
      </c>
      <c r="AD91" s="7">
        <f t="shared" si="51"/>
        <v>2964.5303157120325</v>
      </c>
      <c r="AE91" s="7">
        <f t="shared" si="51"/>
        <v>3052.924953295038</v>
      </c>
      <c r="AF91" s="7">
        <f t="shared" si="51"/>
        <v>3138.4190256584698</v>
      </c>
      <c r="AG91" s="7">
        <f t="shared" si="51"/>
        <v>3221.2806107391807</v>
      </c>
      <c r="AH91" s="7">
        <f t="shared" si="51"/>
        <v>3301.7388726508289</v>
      </c>
      <c r="AI91" s="7">
        <f t="shared" si="51"/>
        <v>3379.9915386639477</v>
      </c>
      <c r="AJ91" s="7">
        <f t="shared" si="51"/>
        <v>3456.2106246091353</v>
      </c>
    </row>
    <row r="92" spans="3:36">
      <c r="C92">
        <v>0.8</v>
      </c>
      <c r="D92">
        <f t="shared" si="40"/>
        <v>0.8416212335729143</v>
      </c>
      <c r="E92">
        <f t="shared" si="44"/>
        <v>0.28409101760500699</v>
      </c>
      <c r="N92" s="8">
        <f t="shared" si="50"/>
        <v>0.9</v>
      </c>
      <c r="O92" s="8">
        <f t="shared" si="48"/>
        <v>0.8</v>
      </c>
      <c r="P92" s="7">
        <f t="shared" si="46"/>
        <v>-3429.1409014193086</v>
      </c>
      <c r="Q92" s="7">
        <f t="shared" ref="Q92:AJ92" si="52">IF(Q93&lt;0,Q79+Q93,Q79)</f>
        <v>-1109.4910962527447</v>
      </c>
      <c r="R92" s="7">
        <f t="shared" si="52"/>
        <v>-148.6606869966472</v>
      </c>
      <c r="S92" s="7">
        <f t="shared" si="52"/>
        <v>588.61041689642661</v>
      </c>
      <c r="T92" s="7">
        <f t="shared" si="52"/>
        <v>955.15832567644065</v>
      </c>
      <c r="U92" s="7">
        <f t="shared" si="52"/>
        <v>1015.5235443001256</v>
      </c>
      <c r="V92" s="7">
        <f t="shared" si="52"/>
        <v>1070.0978735116987</v>
      </c>
      <c r="W92" s="7">
        <f t="shared" si="52"/>
        <v>1120.2841486779071</v>
      </c>
      <c r="X92" s="7">
        <f t="shared" si="52"/>
        <v>1166.9963946459502</v>
      </c>
      <c r="Y92" s="7">
        <f t="shared" si="52"/>
        <v>1210.8694952429978</v>
      </c>
      <c r="Z92" s="7">
        <f t="shared" si="52"/>
        <v>1252.3657055191798</v>
      </c>
      <c r="AA92" s="7">
        <f t="shared" si="52"/>
        <v>1291.8339906985457</v>
      </c>
      <c r="AB92" s="7">
        <f t="shared" si="52"/>
        <v>1329.5454620476012</v>
      </c>
      <c r="AC92" s="7">
        <f t="shared" si="52"/>
        <v>1365.7157201244154</v>
      </c>
      <c r="AD92" s="7">
        <f t="shared" si="52"/>
        <v>1400.5195730326413</v>
      </c>
      <c r="AE92" s="7">
        <f t="shared" si="52"/>
        <v>1434.1010877138215</v>
      </c>
      <c r="AF92" s="7">
        <f t="shared" si="52"/>
        <v>1466.5806648095459</v>
      </c>
      <c r="AG92" s="7">
        <f t="shared" si="52"/>
        <v>1498.0601483164573</v>
      </c>
      <c r="AH92" s="7">
        <f t="shared" si="52"/>
        <v>1528.6265986972503</v>
      </c>
      <c r="AI92" s="7">
        <f t="shared" si="52"/>
        <v>1558.3551334185322</v>
      </c>
      <c r="AJ92" s="7">
        <f t="shared" si="52"/>
        <v>1587.3111020569122</v>
      </c>
    </row>
    <row r="93" spans="3:36">
      <c r="C93">
        <v>0.81</v>
      </c>
      <c r="D93">
        <f t="shared" si="40"/>
        <v>0.87789629505122835</v>
      </c>
      <c r="E93">
        <f t="shared" si="44"/>
        <v>0.27567148317524443</v>
      </c>
      <c r="N93" s="8">
        <f t="shared" si="50"/>
        <v>0.8</v>
      </c>
      <c r="O93" s="8">
        <f t="shared" si="48"/>
        <v>0.75</v>
      </c>
      <c r="P93" s="7">
        <f t="shared" si="46"/>
        <v>-3872.876887962645</v>
      </c>
      <c r="Q93" s="7">
        <f t="shared" ref="Q93:AJ93" si="53">IF(Q94&lt;0,Q80+Q94,Q80)</f>
        <v>-1808.9382523626336</v>
      </c>
      <c r="R93" s="7">
        <f t="shared" si="53"/>
        <v>-954.02687759129185</v>
      </c>
      <c r="S93" s="7">
        <f t="shared" si="53"/>
        <v>-298.03030739904352</v>
      </c>
      <c r="T93" s="7">
        <f t="shared" si="53"/>
        <v>255.00038323737681</v>
      </c>
      <c r="U93" s="7">
        <f t="shared" si="53"/>
        <v>742.23020262714635</v>
      </c>
      <c r="V93" s="7">
        <f t="shared" si="53"/>
        <v>1182.7196296734874</v>
      </c>
      <c r="W93" s="7">
        <f t="shared" si="53"/>
        <v>1587.791463132944</v>
      </c>
      <c r="X93" s="7">
        <f t="shared" si="53"/>
        <v>1964.8231327800677</v>
      </c>
      <c r="Y93" s="7">
        <f t="shared" si="53"/>
        <v>2318.9390188373836</v>
      </c>
      <c r="Z93" s="7">
        <f t="shared" si="53"/>
        <v>2653.8701513536762</v>
      </c>
      <c r="AA93" s="7">
        <f t="shared" si="53"/>
        <v>2972.4331566406472</v>
      </c>
      <c r="AB93" s="7">
        <f t="shared" si="53"/>
        <v>3276.8162731645643</v>
      </c>
      <c r="AC93" s="7">
        <f t="shared" si="53"/>
        <v>3568.7596921043805</v>
      </c>
      <c r="AD93" s="7">
        <f t="shared" si="53"/>
        <v>3849.6743537782604</v>
      </c>
      <c r="AE93" s="7">
        <f t="shared" si="53"/>
        <v>4120.7230753102522</v>
      </c>
      <c r="AF93" s="7">
        <f t="shared" si="53"/>
        <v>4382.8776544373977</v>
      </c>
      <c r="AG93" s="7">
        <f t="shared" si="53"/>
        <v>4636.9601114093966</v>
      </c>
      <c r="AH93" s="7">
        <f t="shared" si="53"/>
        <v>4883.6731431514272</v>
      </c>
      <c r="AI93" s="7">
        <f t="shared" si="53"/>
        <v>5123.6230502870239</v>
      </c>
      <c r="AJ93" s="7">
        <f t="shared" si="53"/>
        <v>5357.3372932169295</v>
      </c>
    </row>
    <row r="94" spans="3:36">
      <c r="C94">
        <v>0.82</v>
      </c>
      <c r="D94">
        <f t="shared" si="40"/>
        <v>0.91536508784281367</v>
      </c>
      <c r="E94">
        <f t="shared" si="44"/>
        <v>0.26688876942535711</v>
      </c>
      <c r="N94" s="8">
        <f t="shared" si="50"/>
        <v>0.75</v>
      </c>
      <c r="O94" s="8">
        <f t="shared" si="48"/>
        <v>0.25</v>
      </c>
      <c r="P94" s="7">
        <f t="shared" si="46"/>
        <v>443.73598654333546</v>
      </c>
      <c r="Q94" s="7">
        <f t="shared" ref="Q94:AJ94" si="54">IF(Q95&lt;0,Q81+Q95,Q81)</f>
        <v>699.44715610988715</v>
      </c>
      <c r="R94" s="7">
        <f t="shared" si="54"/>
        <v>805.36619059464283</v>
      </c>
      <c r="S94" s="7">
        <f t="shared" si="54"/>
        <v>886.6407242954665</v>
      </c>
      <c r="T94" s="7">
        <f t="shared" si="54"/>
        <v>955.15832567644247</v>
      </c>
      <c r="U94" s="7">
        <f t="shared" si="54"/>
        <v>1015.523544300122</v>
      </c>
      <c r="V94" s="7">
        <f t="shared" si="54"/>
        <v>1070.0978735116987</v>
      </c>
      <c r="W94" s="7">
        <f t="shared" si="54"/>
        <v>1120.2841486779034</v>
      </c>
      <c r="X94" s="7">
        <f t="shared" si="54"/>
        <v>1166.9963946459466</v>
      </c>
      <c r="Y94" s="7">
        <f t="shared" si="54"/>
        <v>1210.8694952429978</v>
      </c>
      <c r="Z94" s="7">
        <f t="shared" si="54"/>
        <v>1252.3657055191761</v>
      </c>
      <c r="AA94" s="7">
        <f t="shared" si="54"/>
        <v>1291.833990698542</v>
      </c>
      <c r="AB94" s="7">
        <f t="shared" si="54"/>
        <v>1329.5454620476012</v>
      </c>
      <c r="AC94" s="7">
        <f t="shared" si="54"/>
        <v>1365.7157201244081</v>
      </c>
      <c r="AD94" s="7">
        <f t="shared" si="54"/>
        <v>1400.5195730326377</v>
      </c>
      <c r="AE94" s="7">
        <f t="shared" si="54"/>
        <v>1434.1010877138215</v>
      </c>
      <c r="AF94" s="7">
        <f t="shared" si="54"/>
        <v>1466.5806648095459</v>
      </c>
      <c r="AG94" s="7">
        <f t="shared" si="54"/>
        <v>1498.060148316461</v>
      </c>
      <c r="AH94" s="7">
        <f t="shared" si="54"/>
        <v>1528.6265986972503</v>
      </c>
      <c r="AI94" s="7">
        <f t="shared" si="54"/>
        <v>1558.3551334185395</v>
      </c>
      <c r="AJ94" s="7">
        <f t="shared" si="54"/>
        <v>1587.3111020569122</v>
      </c>
    </row>
    <row r="95" spans="3:36">
      <c r="C95">
        <v>0.83</v>
      </c>
      <c r="D95">
        <f t="shared" si="40"/>
        <v>0.9541652531461946</v>
      </c>
      <c r="E95">
        <f t="shared" si="44"/>
        <v>0.25773086072725154</v>
      </c>
      <c r="N95" s="8">
        <f t="shared" si="50"/>
        <v>0.25</v>
      </c>
      <c r="O95" s="8">
        <f t="shared" si="48"/>
        <v>0.2</v>
      </c>
      <c r="P95" s="7">
        <f t="shared" si="46"/>
        <v>446.04539399174791</v>
      </c>
      <c r="Q95" s="7">
        <f t="shared" ref="Q95:AJ95" si="55">IF(Q96&lt;0,Q82+Q96,Q82)</f>
        <v>1119.1388019084297</v>
      </c>
      <c r="R95" s="7">
        <f t="shared" si="55"/>
        <v>1397.9432202114422</v>
      </c>
      <c r="S95" s="7">
        <f t="shared" si="55"/>
        <v>1611.8773747431223</v>
      </c>
      <c r="T95" s="7">
        <f t="shared" si="55"/>
        <v>1792.2322098251097</v>
      </c>
      <c r="U95" s="7">
        <f t="shared" si="55"/>
        <v>1951.1280093004407</v>
      </c>
      <c r="V95" s="7">
        <f t="shared" si="55"/>
        <v>2094.7807926186306</v>
      </c>
      <c r="W95" s="7">
        <f t="shared" si="55"/>
        <v>2226.8831604562365</v>
      </c>
      <c r="X95" s="7">
        <f t="shared" si="55"/>
        <v>2349.8410464311382</v>
      </c>
      <c r="Y95" s="7">
        <f t="shared" si="55"/>
        <v>2465.3256177417861</v>
      </c>
      <c r="Z95" s="7">
        <f t="shared" si="55"/>
        <v>2574.5536410532659</v>
      </c>
      <c r="AA95" s="7">
        <f t="shared" si="55"/>
        <v>2678.4436769130061</v>
      </c>
      <c r="AB95" s="7">
        <f t="shared" si="55"/>
        <v>2777.7093554944913</v>
      </c>
      <c r="AC95" s="7">
        <f t="shared" si="55"/>
        <v>2872.9181894121357</v>
      </c>
      <c r="AD95" s="7">
        <f t="shared" si="55"/>
        <v>2964.5303157120361</v>
      </c>
      <c r="AE95" s="7">
        <f t="shared" si="55"/>
        <v>3052.9249532950453</v>
      </c>
      <c r="AF95" s="7">
        <f t="shared" si="55"/>
        <v>3138.4190256584734</v>
      </c>
      <c r="AG95" s="7">
        <f t="shared" si="55"/>
        <v>3221.2806107391807</v>
      </c>
      <c r="AH95" s="7">
        <f t="shared" si="55"/>
        <v>3301.7388726508325</v>
      </c>
      <c r="AI95" s="7">
        <f t="shared" si="55"/>
        <v>3379.9915386639514</v>
      </c>
      <c r="AJ95" s="7">
        <f t="shared" si="55"/>
        <v>3456.2106246091353</v>
      </c>
    </row>
    <row r="96" spans="3:36">
      <c r="C96">
        <v>0.84</v>
      </c>
      <c r="D96">
        <f t="shared" si="40"/>
        <v>0.99445788320975281</v>
      </c>
      <c r="E96">
        <f t="shared" si="44"/>
        <v>0.24818434498383093</v>
      </c>
      <c r="N96" s="8">
        <f t="shared" si="50"/>
        <v>0.2</v>
      </c>
      <c r="O96" s="8">
        <f t="shared" si="48"/>
        <v>0.1</v>
      </c>
      <c r="P96" s="7">
        <f t="shared" si="46"/>
        <v>556.69404489145563</v>
      </c>
      <c r="Q96" s="7">
        <f t="shared" ref="Q96:AJ96" si="56">IF(Q97&lt;0,Q83+Q97,Q83)</f>
        <v>1112.5461988439729</v>
      </c>
      <c r="R96" s="7">
        <f t="shared" si="56"/>
        <v>1342.7876996854047</v>
      </c>
      <c r="S96" s="7">
        <f t="shared" si="56"/>
        <v>1519.4582170338126</v>
      </c>
      <c r="T96" s="7">
        <f t="shared" si="56"/>
        <v>1668.3983527964883</v>
      </c>
      <c r="U96" s="7">
        <f t="shared" si="56"/>
        <v>1799.6172465689633</v>
      </c>
      <c r="V96" s="7">
        <f t="shared" si="56"/>
        <v>1918.2481945020809</v>
      </c>
      <c r="W96" s="7">
        <f t="shared" si="56"/>
        <v>2027.3406099694057</v>
      </c>
      <c r="X96" s="7">
        <f t="shared" si="56"/>
        <v>2128.8813544793502</v>
      </c>
      <c r="Y96" s="7">
        <f t="shared" si="56"/>
        <v>2224.2505067490092</v>
      </c>
      <c r="Z96" s="7">
        <f t="shared" si="56"/>
        <v>2314.4528936919742</v>
      </c>
      <c r="AA96" s="7">
        <f t="shared" si="56"/>
        <v>2400.2470784628204</v>
      </c>
      <c r="AB96" s="7">
        <f t="shared" si="56"/>
        <v>2482.2223891761696</v>
      </c>
      <c r="AC96" s="7">
        <f t="shared" si="56"/>
        <v>2560.847487544359</v>
      </c>
      <c r="AD96" s="7">
        <f t="shared" si="56"/>
        <v>2636.5023626820948</v>
      </c>
      <c r="AE96" s="7">
        <f t="shared" si="56"/>
        <v>2709.5001801030703</v>
      </c>
      <c r="AF96" s="7">
        <f t="shared" si="56"/>
        <v>2780.1026607015192</v>
      </c>
      <c r="AG96" s="7">
        <f t="shared" si="56"/>
        <v>2848.5311878647663</v>
      </c>
      <c r="AH96" s="7">
        <f t="shared" si="56"/>
        <v>2914.9750092732938</v>
      </c>
      <c r="AI96" s="7">
        <f t="shared" si="56"/>
        <v>2979.5974115198951</v>
      </c>
      <c r="AJ96" s="7">
        <f t="shared" si="56"/>
        <v>3042.5404482464655</v>
      </c>
    </row>
    <row r="97" spans="3:36">
      <c r="C97">
        <v>0.85</v>
      </c>
      <c r="D97">
        <f t="shared" si="40"/>
        <v>1.0364333894937898</v>
      </c>
      <c r="E97">
        <f t="shared" si="44"/>
        <v>0.23823417238454936</v>
      </c>
      <c r="N97" s="8">
        <f t="shared" si="50"/>
        <v>0.1</v>
      </c>
      <c r="O97" s="8">
        <f t="shared" si="48"/>
        <v>0.05</v>
      </c>
      <c r="P97" s="7">
        <f t="shared" si="46"/>
        <v>489.96301855478305</v>
      </c>
      <c r="Q97" s="7">
        <f t="shared" ref="Q97:AJ97" si="57">IF(Q98&lt;0,Q84+Q98,Q84)</f>
        <v>1532.649216601525</v>
      </c>
      <c r="R97" s="7">
        <f t="shared" si="57"/>
        <v>1964.5439811317246</v>
      </c>
      <c r="S97" s="7">
        <f t="shared" si="57"/>
        <v>2295.9484899225663</v>
      </c>
      <c r="T97" s="7">
        <f t="shared" si="57"/>
        <v>2575.3354146482698</v>
      </c>
      <c r="U97" s="7">
        <f t="shared" si="57"/>
        <v>2821.4802365881096</v>
      </c>
      <c r="V97" s="7">
        <f t="shared" si="57"/>
        <v>3044.0121656118681</v>
      </c>
      <c r="W97" s="7">
        <f t="shared" si="57"/>
        <v>3248.6513940659061</v>
      </c>
      <c r="X97" s="7">
        <f t="shared" si="57"/>
        <v>3439.124943708669</v>
      </c>
      <c r="Y97" s="7">
        <f t="shared" si="57"/>
        <v>3618.0216126950108</v>
      </c>
      <c r="Z97" s="7">
        <f t="shared" si="57"/>
        <v>3787.2262892039016</v>
      </c>
      <c r="AA97" s="7">
        <f t="shared" si="57"/>
        <v>3948.1619115580306</v>
      </c>
      <c r="AB97" s="7">
        <f t="shared" si="57"/>
        <v>4101.9339612903495</v>
      </c>
      <c r="AC97" s="7">
        <f t="shared" si="57"/>
        <v>4249.4215698309144</v>
      </c>
      <c r="AD97" s="7">
        <f t="shared" si="57"/>
        <v>4391.3375335636192</v>
      </c>
      <c r="AE97" s="7">
        <f t="shared" si="57"/>
        <v>4528.2692989101506</v>
      </c>
      <c r="AF97" s="7">
        <f t="shared" si="57"/>
        <v>4660.7078107417547</v>
      </c>
      <c r="AG97" s="7">
        <f t="shared" si="57"/>
        <v>4789.0683474752004</v>
      </c>
      <c r="AH97" s="7">
        <f t="shared" si="57"/>
        <v>4913.7059062856133</v>
      </c>
      <c r="AI97" s="7">
        <f t="shared" si="57"/>
        <v>5034.926785665175</v>
      </c>
      <c r="AJ97" s="7">
        <f t="shared" si="57"/>
        <v>5152.9974546214398</v>
      </c>
    </row>
    <row r="98" spans="3:36">
      <c r="C98">
        <v>0.86</v>
      </c>
      <c r="D98">
        <f t="shared" si="40"/>
        <v>1.0803193408149561</v>
      </c>
      <c r="E98">
        <f t="shared" si="44"/>
        <v>0.2278633525981468</v>
      </c>
      <c r="N98" s="8">
        <f t="shared" si="50"/>
        <v>0.05</v>
      </c>
      <c r="O98" s="8">
        <f t="shared" si="48"/>
        <v>0.01</v>
      </c>
      <c r="P98" s="7">
        <f t="shared" ref="P98:AJ98" si="58">IF(P99&lt;0,P85+P99,P85)</f>
        <v>10000</v>
      </c>
      <c r="Q98" s="7">
        <f t="shared" si="58"/>
        <v>7140.687752717502</v>
      </c>
      <c r="R98" s="7">
        <f t="shared" si="58"/>
        <v>6415.3723471724315</v>
      </c>
      <c r="S98" s="7">
        <f t="shared" si="58"/>
        <v>6085.5203477045543</v>
      </c>
      <c r="T98" s="7">
        <f>IF(P99&lt;0,T85+P99,T85)</f>
        <v>5989.3356054350052</v>
      </c>
      <c r="U98" s="7">
        <f t="shared" si="58"/>
        <v>6066.6531689287949</v>
      </c>
      <c r="V98" s="7">
        <f t="shared" si="58"/>
        <v>6288.8046774089835</v>
      </c>
      <c r="W98" s="7">
        <f t="shared" si="58"/>
        <v>6640.7597200483815</v>
      </c>
      <c r="X98" s="7">
        <f t="shared" si="58"/>
        <v>7114.6064926640711</v>
      </c>
      <c r="Y98" s="7">
        <f t="shared" si="58"/>
        <v>7706.6553823540598</v>
      </c>
      <c r="Z98" s="7">
        <f t="shared" si="58"/>
        <v>8415.9799677505089</v>
      </c>
      <c r="AA98" s="7">
        <f t="shared" si="58"/>
        <v>9243.6162870456392</v>
      </c>
      <c r="AB98" s="7">
        <f t="shared" si="58"/>
        <v>10192.096585017354</v>
      </c>
      <c r="AC98" s="7">
        <f t="shared" si="58"/>
        <v>11265.167188916817</v>
      </c>
      <c r="AD98" s="7">
        <f t="shared" si="58"/>
        <v>12467.614540132967</v>
      </c>
      <c r="AE98" s="7">
        <f t="shared" si="58"/>
        <v>13805.158349476149</v>
      </c>
      <c r="AF98" s="7">
        <f t="shared" si="58"/>
        <v>15284.388496524109</v>
      </c>
      <c r="AG98" s="7">
        <f t="shared" si="58"/>
        <v>16912.731759549584</v>
      </c>
      <c r="AH98" s="7">
        <f t="shared" si="58"/>
        <v>18698.439798842683</v>
      </c>
      <c r="AI98" s="7">
        <f t="shared" si="58"/>
        <v>20650.592955927099</v>
      </c>
      <c r="AJ98" s="7">
        <f t="shared" si="58"/>
        <v>22779.116348719424</v>
      </c>
    </row>
    <row r="99" spans="3:36">
      <c r="C99">
        <v>0.87</v>
      </c>
      <c r="D99">
        <f t="shared" si="40"/>
        <v>1.1263911290388009</v>
      </c>
      <c r="E99">
        <f t="shared" si="44"/>
        <v>0.21705256916475463</v>
      </c>
      <c r="N99" s="12" t="s">
        <v>37</v>
      </c>
      <c r="Q99" t="s">
        <v>43</v>
      </c>
    </row>
    <row r="100" spans="3:36">
      <c r="C100">
        <v>0.88</v>
      </c>
      <c r="D100">
        <f t="shared" si="40"/>
        <v>1.1749867920660897</v>
      </c>
      <c r="E100">
        <f t="shared" si="44"/>
        <v>0.20577968026456456</v>
      </c>
    </row>
    <row r="101" spans="3:36">
      <c r="C101">
        <v>0.89</v>
      </c>
      <c r="D101">
        <f t="shared" si="40"/>
        <v>1.22652812003661</v>
      </c>
      <c r="E101">
        <f t="shared" si="44"/>
        <v>0.19401905992254645</v>
      </c>
    </row>
    <row r="102" spans="3:36">
      <c r="C102">
        <v>0.9</v>
      </c>
      <c r="D102">
        <f t="shared" si="40"/>
        <v>1.2815515655446004</v>
      </c>
      <c r="E102">
        <f t="shared" si="44"/>
        <v>0.18174070903189518</v>
      </c>
    </row>
    <row r="103" spans="3:36">
      <c r="C103">
        <v>0.91</v>
      </c>
      <c r="D103">
        <f t="shared" si="40"/>
        <v>1.3407550336902156</v>
      </c>
      <c r="E103">
        <f t="shared" si="44"/>
        <v>0.16890902363024196</v>
      </c>
    </row>
    <row r="104" spans="3:36">
      <c r="C104">
        <v>0.92</v>
      </c>
      <c r="D104">
        <f t="shared" si="40"/>
        <v>1.4050715603096329</v>
      </c>
      <c r="E104">
        <f t="shared" si="44"/>
        <v>0.15548103303484362</v>
      </c>
    </row>
    <row r="105" spans="3:36">
      <c r="C105">
        <v>0.93</v>
      </c>
      <c r="D105">
        <f t="shared" si="40"/>
        <v>1.475791028179172</v>
      </c>
      <c r="E105">
        <f t="shared" si="44"/>
        <v>0.14140377892050426</v>
      </c>
    </row>
    <row r="106" spans="3:36">
      <c r="C106">
        <v>0.94</v>
      </c>
      <c r="D106">
        <f t="shared" si="40"/>
        <v>1.5547735945968535</v>
      </c>
      <c r="E106">
        <f t="shared" si="44"/>
        <v>0.12661021860339594</v>
      </c>
    </row>
    <row r="107" spans="3:36">
      <c r="C107">
        <v>0.95</v>
      </c>
      <c r="D107">
        <f t="shared" si="40"/>
        <v>1.6448536269514724</v>
      </c>
      <c r="E107">
        <f t="shared" si="44"/>
        <v>0.11101239351949735</v>
      </c>
    </row>
    <row r="108" spans="3:36">
      <c r="C108">
        <v>0.96</v>
      </c>
      <c r="D108">
        <f t="shared" si="40"/>
        <v>1.7506860712521699</v>
      </c>
      <c r="E108">
        <f t="shared" si="44"/>
        <v>9.4488982712970404E-2</v>
      </c>
    </row>
    <row r="109" spans="3:36">
      <c r="C109">
        <v>0.97</v>
      </c>
      <c r="D109">
        <f t="shared" si="40"/>
        <v>1.8807936081512513</v>
      </c>
      <c r="E109">
        <f t="shared" si="44"/>
        <v>7.6859498214592772E-2</v>
      </c>
    </row>
    <row r="110" spans="3:36">
      <c r="C110">
        <v>0.98</v>
      </c>
      <c r="D110">
        <f t="shared" si="40"/>
        <v>2.0537489106318203</v>
      </c>
      <c r="E110">
        <f t="shared" si="44"/>
        <v>5.7818406585848837E-2</v>
      </c>
    </row>
    <row r="111" spans="3:36">
      <c r="C111">
        <v>0.99</v>
      </c>
      <c r="D111">
        <f t="shared" si="40"/>
        <v>2.3263478740408399</v>
      </c>
      <c r="E111">
        <f t="shared" si="44"/>
        <v>3.668392526128416E-2</v>
      </c>
    </row>
    <row r="148" spans="16:39">
      <c r="AL148" s="11" t="s">
        <v>34</v>
      </c>
    </row>
    <row r="150" spans="16:39">
      <c r="P150" s="8">
        <f>P7</f>
        <v>0</v>
      </c>
      <c r="Q150" s="8">
        <f t="shared" ref="Q150:AJ150" si="59">Q7</f>
        <v>7.0000000000000007E-2</v>
      </c>
      <c r="R150" s="8">
        <f t="shared" si="59"/>
        <v>0.14490000000000003</v>
      </c>
      <c r="S150" s="8">
        <f t="shared" si="59"/>
        <v>0.2250430000000001</v>
      </c>
      <c r="T150" s="8">
        <f t="shared" si="59"/>
        <v>0.31079601000000023</v>
      </c>
      <c r="U150" s="8">
        <f t="shared" si="59"/>
        <v>0.40255173070000039</v>
      </c>
      <c r="V150" s="8">
        <f t="shared" si="59"/>
        <v>0.5007303518490005</v>
      </c>
      <c r="W150" s="8">
        <f t="shared" si="59"/>
        <v>0.60578147647843061</v>
      </c>
      <c r="X150" s="8">
        <f t="shared" si="59"/>
        <v>0.7181861798319209</v>
      </c>
      <c r="Y150" s="8">
        <f t="shared" si="59"/>
        <v>0.83845921242015553</v>
      </c>
      <c r="Z150" s="8">
        <f t="shared" si="59"/>
        <v>0.96715135728956647</v>
      </c>
      <c r="AA150" s="8">
        <f t="shared" si="59"/>
        <v>1.1048519522998363</v>
      </c>
      <c r="AB150" s="8">
        <f t="shared" si="59"/>
        <v>1.2521915889608248</v>
      </c>
      <c r="AC150" s="8">
        <f t="shared" si="59"/>
        <v>1.4098450001880827</v>
      </c>
      <c r="AD150" s="8">
        <f t="shared" si="59"/>
        <v>1.5785341502012487</v>
      </c>
      <c r="AE150" s="8">
        <f t="shared" si="59"/>
        <v>1.7590315407153363</v>
      </c>
      <c r="AF150" s="8">
        <f t="shared" si="59"/>
        <v>1.9521637485654102</v>
      </c>
      <c r="AG150" s="8">
        <f t="shared" si="59"/>
        <v>2.1588152109649892</v>
      </c>
      <c r="AH150" s="8">
        <f t="shared" si="59"/>
        <v>2.3799322757325387</v>
      </c>
      <c r="AI150" s="8">
        <f t="shared" si="59"/>
        <v>2.6165275350338169</v>
      </c>
      <c r="AJ150" s="8">
        <f t="shared" si="59"/>
        <v>2.8696844624861844</v>
      </c>
      <c r="AK150" s="3"/>
      <c r="AL150" s="3"/>
      <c r="AM150" s="3"/>
    </row>
    <row r="151" spans="16:39">
      <c r="P151">
        <f>P6</f>
        <v>0</v>
      </c>
      <c r="Q151">
        <f t="shared" ref="Q151:AJ151" si="60">Q6</f>
        <v>1</v>
      </c>
      <c r="R151">
        <f t="shared" si="60"/>
        <v>2</v>
      </c>
      <c r="S151">
        <f t="shared" si="60"/>
        <v>3</v>
      </c>
      <c r="T151">
        <f t="shared" si="60"/>
        <v>4</v>
      </c>
      <c r="U151">
        <f t="shared" si="60"/>
        <v>5</v>
      </c>
      <c r="V151">
        <f t="shared" si="60"/>
        <v>6</v>
      </c>
      <c r="W151">
        <f t="shared" si="60"/>
        <v>7</v>
      </c>
      <c r="X151">
        <f t="shared" si="60"/>
        <v>8</v>
      </c>
      <c r="Y151">
        <f t="shared" si="60"/>
        <v>9</v>
      </c>
      <c r="Z151">
        <f t="shared" si="60"/>
        <v>10</v>
      </c>
      <c r="AA151">
        <f t="shared" si="60"/>
        <v>11</v>
      </c>
      <c r="AB151">
        <f t="shared" si="60"/>
        <v>12</v>
      </c>
      <c r="AC151">
        <f t="shared" si="60"/>
        <v>13</v>
      </c>
      <c r="AD151">
        <f t="shared" si="60"/>
        <v>14</v>
      </c>
      <c r="AE151">
        <f t="shared" si="60"/>
        <v>15</v>
      </c>
      <c r="AF151">
        <f t="shared" si="60"/>
        <v>16</v>
      </c>
      <c r="AG151">
        <f t="shared" si="60"/>
        <v>17</v>
      </c>
      <c r="AH151">
        <f t="shared" si="60"/>
        <v>18</v>
      </c>
      <c r="AI151">
        <f t="shared" si="60"/>
        <v>19</v>
      </c>
      <c r="AJ151">
        <f t="shared" si="60"/>
        <v>20</v>
      </c>
    </row>
    <row r="152" spans="16:39">
      <c r="P152" s="7">
        <f>B3</f>
        <v>10000</v>
      </c>
      <c r="Q152" s="7">
        <f>$B$3*(1+Q150)</f>
        <v>10700</v>
      </c>
      <c r="R152" s="7">
        <f t="shared" ref="R152:AJ152" si="61">$B$3*(1+R150)</f>
        <v>11449</v>
      </c>
      <c r="S152" s="7">
        <f t="shared" si="61"/>
        <v>12250.43</v>
      </c>
      <c r="T152" s="7">
        <f t="shared" si="61"/>
        <v>13107.960100000002</v>
      </c>
      <c r="U152" s="7">
        <f t="shared" si="61"/>
        <v>14025.517307000004</v>
      </c>
      <c r="V152" s="7">
        <f t="shared" si="61"/>
        <v>15007.303518490005</v>
      </c>
      <c r="W152" s="7">
        <f t="shared" si="61"/>
        <v>16057.814764784307</v>
      </c>
      <c r="X152" s="7">
        <f t="shared" si="61"/>
        <v>17181.861798319209</v>
      </c>
      <c r="Y152" s="7">
        <f t="shared" si="61"/>
        <v>18384.592124201554</v>
      </c>
      <c r="Z152" s="7">
        <f t="shared" si="61"/>
        <v>19671.513572895663</v>
      </c>
      <c r="AA152" s="7">
        <f t="shared" si="61"/>
        <v>21048.519522998362</v>
      </c>
      <c r="AB152" s="7">
        <f t="shared" si="61"/>
        <v>22521.915889608248</v>
      </c>
      <c r="AC152" s="7">
        <f t="shared" si="61"/>
        <v>24098.450001880828</v>
      </c>
      <c r="AD152" s="7">
        <f t="shared" si="61"/>
        <v>25785.341502012485</v>
      </c>
      <c r="AE152" s="7">
        <f t="shared" si="61"/>
        <v>27590.315407153365</v>
      </c>
      <c r="AF152" s="7">
        <f t="shared" si="61"/>
        <v>29521.637485654101</v>
      </c>
      <c r="AG152" s="7">
        <f t="shared" si="61"/>
        <v>31588.152109649891</v>
      </c>
      <c r="AH152" s="7">
        <f t="shared" si="61"/>
        <v>33799.32275732539</v>
      </c>
      <c r="AI152" s="7">
        <f t="shared" si="61"/>
        <v>36165.275350338168</v>
      </c>
      <c r="AJ152" s="7">
        <f t="shared" si="61"/>
        <v>38696.844624861842</v>
      </c>
    </row>
  </sheetData>
  <mergeCells count="2">
    <mergeCell ref="G11:H11"/>
    <mergeCell ref="I11:J11"/>
  </mergeCells>
  <hyperlinks>
    <hyperlink ref="A6" location="Sheet1!Graph" display="Sheet1!Graph"/>
    <hyperlink ref="N99" location="Sheet1!Links" display="Top"/>
    <hyperlink ref="D4" r:id="rId1"/>
  </hyperlinks>
  <pageMargins left="0.7" right="0.7" top="0.75" bottom="0.75" header="0.3" footer="0.3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Sheet1!Graph</vt:lpstr>
      <vt:lpstr>Sheet1!Links</vt:lpstr>
    </vt:vector>
  </TitlesOfParts>
  <Company>Axiomatic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Percival</dc:creator>
  <cp:lastModifiedBy>Percival</cp:lastModifiedBy>
  <dcterms:created xsi:type="dcterms:W3CDTF">2012-11-11T10:48:23Z</dcterms:created>
  <dcterms:modified xsi:type="dcterms:W3CDTF">2012-11-13T15:59:36Z</dcterms:modified>
</cp:coreProperties>
</file>